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sserspringen\2017\Wasserspringen\Wettkämpfe\171111 IABS\01_Wettkampf\04_Kamprichter\"/>
    </mc:Choice>
  </mc:AlternateContent>
  <bookViews>
    <workbookView xWindow="1215" yWindow="255" windowWidth="29505" windowHeight="12630" activeTab="1" xr2:uid="{00000000-000D-0000-FFFF-FFFF00000000}"/>
  </bookViews>
  <sheets>
    <sheet name="Kampfrichter" sheetId="2" r:id="rId1"/>
    <sheet name="KampfrichterEinsatz" sheetId="1" r:id="rId2"/>
  </sheets>
  <calcPr calcId="171027"/>
</workbook>
</file>

<file path=xl/calcChain.xml><?xml version="1.0" encoding="utf-8"?>
<calcChain xmlns="http://schemas.openxmlformats.org/spreadsheetml/2006/main">
  <c r="M39" i="1" l="1"/>
  <c r="M27" i="1"/>
  <c r="L27" i="1"/>
  <c r="L26" i="1"/>
  <c r="M10" i="1"/>
  <c r="L10" i="1"/>
  <c r="L9" i="1"/>
  <c r="M35" i="1"/>
  <c r="L35" i="1"/>
  <c r="M36" i="1" s="1"/>
  <c r="M40" i="1" l="1"/>
  <c r="K10" i="1"/>
  <c r="AG30" i="1"/>
  <c r="AG31" i="1"/>
  <c r="AG12" i="1"/>
  <c r="AG13" i="1"/>
  <c r="AG14" i="1"/>
  <c r="AG15" i="1"/>
  <c r="AG16" i="1"/>
  <c r="AG17" i="1"/>
  <c r="AG18" i="1"/>
  <c r="E39" i="1"/>
  <c r="E27" i="1"/>
  <c r="D27" i="1"/>
  <c r="D26" i="1"/>
  <c r="E10" i="1"/>
  <c r="D10" i="1"/>
  <c r="D9" i="1"/>
  <c r="E35" i="1"/>
  <c r="D35" i="1"/>
  <c r="E36" i="1" l="1"/>
  <c r="E40" i="1" s="1"/>
  <c r="X9" i="1"/>
  <c r="AC27" i="1" l="1"/>
  <c r="AC10" i="1"/>
  <c r="AA39" i="1" l="1"/>
  <c r="AA27" i="1"/>
  <c r="Z27" i="1"/>
  <c r="Z26" i="1"/>
  <c r="AA10" i="1"/>
  <c r="Z10" i="1"/>
  <c r="Z9" i="1"/>
  <c r="AA35" i="1"/>
  <c r="Y39" i="1"/>
  <c r="W35" i="1"/>
  <c r="K35" i="1"/>
  <c r="AG32" i="1"/>
  <c r="AG33" i="1"/>
  <c r="AG19" i="1"/>
  <c r="F26" i="1"/>
  <c r="F27" i="1"/>
  <c r="G27" i="1"/>
  <c r="G35" i="1" s="1"/>
  <c r="AC35" i="1"/>
  <c r="Y27" i="1"/>
  <c r="Y35" i="1" s="1"/>
  <c r="X27" i="1"/>
  <c r="X26" i="1"/>
  <c r="Y10" i="1"/>
  <c r="X10" i="1"/>
  <c r="W10" i="1"/>
  <c r="V10" i="1"/>
  <c r="Z35" i="1" l="1"/>
  <c r="AA36" i="1" s="1"/>
  <c r="AA40" i="1" s="1"/>
  <c r="X35" i="1"/>
  <c r="Y36" i="1" s="1"/>
  <c r="Y40" i="1" s="1"/>
  <c r="F35" i="1"/>
  <c r="G36" i="1" s="1"/>
  <c r="AE39" i="1"/>
  <c r="W39" i="1"/>
  <c r="O39" i="1"/>
  <c r="G39" i="1"/>
  <c r="I39" i="1"/>
  <c r="K39" i="1"/>
  <c r="P40" i="1"/>
  <c r="Q40" i="1"/>
  <c r="R40" i="1"/>
  <c r="S40" i="1"/>
  <c r="T39" i="1"/>
  <c r="U39" i="1"/>
  <c r="AG34" i="1"/>
  <c r="V26" i="1" l="1"/>
  <c r="V35" i="1" s="1"/>
  <c r="V9" i="1"/>
  <c r="W36" i="1" l="1"/>
  <c r="AF39" i="1"/>
  <c r="B39" i="1" s="1"/>
  <c r="U40" i="1" l="1"/>
  <c r="AG28" i="1" l="1"/>
  <c r="AG29" i="1" l="1"/>
  <c r="AG20" i="1" l="1"/>
  <c r="AG11" i="1"/>
  <c r="AF27" i="1"/>
  <c r="AE27" i="1"/>
  <c r="AE35" i="1" s="1"/>
  <c r="AD27" i="1"/>
  <c r="AD35" i="1" s="1"/>
  <c r="AB27" i="1"/>
  <c r="T27" i="1"/>
  <c r="O27" i="1"/>
  <c r="O35" i="1" s="1"/>
  <c r="N27" i="1"/>
  <c r="I27" i="1"/>
  <c r="I35" i="1" s="1"/>
  <c r="H27" i="1"/>
  <c r="AF26" i="1"/>
  <c r="AB26" i="1"/>
  <c r="T26" i="1"/>
  <c r="N26" i="1"/>
  <c r="H26" i="1"/>
  <c r="AB9" i="1"/>
  <c r="T9" i="1"/>
  <c r="AF9" i="1"/>
  <c r="N9" i="1"/>
  <c r="J9" i="1"/>
  <c r="H9" i="1"/>
  <c r="F9" i="1"/>
  <c r="AE10" i="1"/>
  <c r="AD10" i="1"/>
  <c r="AB10" i="1"/>
  <c r="T10" i="1"/>
  <c r="AF10" i="1"/>
  <c r="O10" i="1"/>
  <c r="N10" i="1"/>
  <c r="J10" i="1"/>
  <c r="I10" i="1"/>
  <c r="H10" i="1"/>
  <c r="G10" i="1"/>
  <c r="F10" i="1"/>
  <c r="AB35" i="1" l="1"/>
  <c r="N35" i="1"/>
  <c r="H35" i="1"/>
  <c r="J35" i="1"/>
  <c r="AF35" i="1"/>
  <c r="B41" i="1"/>
  <c r="B42" i="1" s="1"/>
  <c r="E43" i="2"/>
  <c r="A6" i="1" l="1"/>
  <c r="B40" i="1" l="1"/>
  <c r="M37" i="1" s="1"/>
  <c r="M38" i="1" s="1"/>
  <c r="AA37" i="1" l="1"/>
  <c r="AA38" i="1" s="1"/>
  <c r="E37" i="1"/>
  <c r="E38" i="1" s="1"/>
  <c r="Y37" i="1"/>
  <c r="Y38" i="1" s="1"/>
  <c r="G37" i="1"/>
  <c r="P37" i="1"/>
  <c r="R37" i="1"/>
  <c r="Q37" i="1"/>
  <c r="S37" i="1"/>
  <c r="U37" i="1"/>
  <c r="U38" i="1" s="1"/>
  <c r="AE37" i="1"/>
  <c r="K37" i="1"/>
  <c r="T37" i="1"/>
  <c r="W37" i="1"/>
  <c r="W38" i="1" s="1"/>
  <c r="I37" i="1"/>
  <c r="O37" i="1"/>
  <c r="AF37" i="1"/>
  <c r="W40" i="1"/>
  <c r="T35" i="1" l="1"/>
  <c r="AG35" i="1" s="1"/>
  <c r="T36" i="1" l="1"/>
  <c r="AF36" i="1"/>
  <c r="G40" i="1" l="1"/>
  <c r="G38" i="1"/>
  <c r="T40" i="1"/>
  <c r="T38" i="1"/>
  <c r="AF40" i="1"/>
  <c r="AF38" i="1"/>
  <c r="K36" i="1"/>
  <c r="AE36" i="1"/>
  <c r="I36" i="1"/>
  <c r="O36" i="1"/>
  <c r="I40" i="1" l="1"/>
  <c r="I38" i="1"/>
  <c r="K40" i="1"/>
  <c r="K38" i="1"/>
  <c r="O40" i="1"/>
  <c r="O38" i="1"/>
  <c r="AE40" i="1"/>
  <c r="AE38" i="1"/>
</calcChain>
</file>

<file path=xl/sharedStrings.xml><?xml version="1.0" encoding="utf-8"?>
<sst xmlns="http://schemas.openxmlformats.org/spreadsheetml/2006/main" count="204" uniqueCount="142">
  <si>
    <t>Samstag</t>
  </si>
  <si>
    <t>competition</t>
  </si>
  <si>
    <t>No.</t>
  </si>
  <si>
    <t>VWM</t>
  </si>
  <si>
    <t>AARE</t>
  </si>
  <si>
    <t>VZW</t>
  </si>
  <si>
    <t>WK</t>
  </si>
  <si>
    <t>Frey</t>
  </si>
  <si>
    <t>Sonntag</t>
  </si>
  <si>
    <t xml:space="preserve">Kampfrichter / judges and referees  </t>
  </si>
  <si>
    <t>Club</t>
  </si>
  <si>
    <t>surname</t>
  </si>
  <si>
    <t>first name</t>
  </si>
  <si>
    <t>No starts</t>
  </si>
  <si>
    <t>Verein</t>
  </si>
  <si>
    <t>Name</t>
  </si>
  <si>
    <t>Vorname</t>
  </si>
  <si>
    <t>Anzahl Starts</t>
  </si>
  <si>
    <t>Carmen</t>
  </si>
  <si>
    <t>SCSG</t>
  </si>
  <si>
    <t>Bachmann</t>
  </si>
  <si>
    <t>Thomas</t>
  </si>
  <si>
    <t>SSC Karlsruhe</t>
  </si>
  <si>
    <t>Einsätze für KR</t>
  </si>
  <si>
    <t>total für Club</t>
  </si>
  <si>
    <t>SSCK</t>
  </si>
  <si>
    <t>Starts</t>
  </si>
  <si>
    <t>GN</t>
  </si>
  <si>
    <t>STV Singen</t>
  </si>
  <si>
    <t>TV Konstanz</t>
  </si>
  <si>
    <t>Fribourg-Natation</t>
  </si>
  <si>
    <t>Geneve-Nataion 1885</t>
  </si>
  <si>
    <t>SV 04 Heidenheim</t>
  </si>
  <si>
    <t>SC AARE</t>
  </si>
  <si>
    <t>SK Bern</t>
  </si>
  <si>
    <t>SK Thun</t>
  </si>
  <si>
    <t>VW-Mannheim</t>
  </si>
  <si>
    <t>Sayard</t>
  </si>
  <si>
    <t>Svetlana</t>
  </si>
  <si>
    <t>Blattschutz: IABS</t>
  </si>
  <si>
    <t>Acqua Team</t>
  </si>
  <si>
    <t>WSAW</t>
  </si>
  <si>
    <t>TV Meisenheim</t>
  </si>
  <si>
    <t>Geneve-Nataion 1886</t>
  </si>
  <si>
    <t>Stritt-Burk</t>
  </si>
  <si>
    <t>Fränzi</t>
  </si>
  <si>
    <t>Abkürzung</t>
  </si>
  <si>
    <t>appro.</t>
  </si>
  <si>
    <t>AT</t>
  </si>
  <si>
    <t>Schwimmclub St. Gallen</t>
  </si>
  <si>
    <t>SCT</t>
  </si>
  <si>
    <t>SKB</t>
  </si>
  <si>
    <t>STVS</t>
  </si>
  <si>
    <t>SVH 04</t>
  </si>
  <si>
    <t>TVK</t>
  </si>
  <si>
    <t>TVM</t>
  </si>
  <si>
    <t>Anita</t>
  </si>
  <si>
    <t>Wermelinger</t>
  </si>
  <si>
    <t>Anzahl Wettkämpfe</t>
  </si>
  <si>
    <t>benötigte Punkterichter</t>
  </si>
  <si>
    <t>Soll PR / WK</t>
  </si>
  <si>
    <t>X</t>
  </si>
  <si>
    <t>Jugend C ; M 3m , K 1m</t>
  </si>
  <si>
    <t>Zülke</t>
  </si>
  <si>
    <t>Bianca</t>
  </si>
  <si>
    <t>Werner</t>
  </si>
  <si>
    <t>Differenz</t>
  </si>
  <si>
    <t>17-18</t>
  </si>
  <si>
    <t>Soll Punkterichtereinsätze</t>
  </si>
  <si>
    <t>Kampfrichtereinteilung IABS St. Gallen 2016</t>
  </si>
  <si>
    <t>SC-WiSo</t>
  </si>
  <si>
    <t>Red-Fish de Neuchâtel</t>
  </si>
  <si>
    <t>RFN</t>
  </si>
  <si>
    <t>6</t>
  </si>
  <si>
    <t>Dauer</t>
  </si>
  <si>
    <t>timetable</t>
  </si>
  <si>
    <t>Jugend D ; M 1m , K 3m</t>
  </si>
  <si>
    <t>34a/b</t>
  </si>
  <si>
    <t xml:space="preserve">Mazza </t>
  </si>
  <si>
    <t>Léna</t>
  </si>
  <si>
    <t>Maël</t>
  </si>
  <si>
    <t>Mulhauser</t>
  </si>
  <si>
    <t xml:space="preserve"> -</t>
  </si>
  <si>
    <t>1-4</t>
  </si>
  <si>
    <t>5</t>
  </si>
  <si>
    <t>Novizen 1/2 M/K</t>
  </si>
  <si>
    <t>Novizen 3 M</t>
  </si>
  <si>
    <t>7/8</t>
  </si>
  <si>
    <t>Senioren 1m D/H</t>
  </si>
  <si>
    <t>Jugend D ; M 3m , K 1m</t>
  </si>
  <si>
    <t>Jugend A H 1m /B D 3m</t>
  </si>
  <si>
    <t>10/11</t>
  </si>
  <si>
    <t>12</t>
  </si>
  <si>
    <t>Junioren B K 1m</t>
  </si>
  <si>
    <t>13/14</t>
  </si>
  <si>
    <t>15-16</t>
  </si>
  <si>
    <t>10:00-10:35</t>
  </si>
  <si>
    <t>10:45-11:05</t>
  </si>
  <si>
    <t>11:20-11:55</t>
  </si>
  <si>
    <t>12:10-12:35</t>
  </si>
  <si>
    <t>12:45-13:25</t>
  </si>
  <si>
    <t>13:35-14:05</t>
  </si>
  <si>
    <t>14:25-15:05</t>
  </si>
  <si>
    <t>15:20-16:05</t>
  </si>
  <si>
    <t>16:15-16:40</t>
  </si>
  <si>
    <t>Senioren 3m D/H</t>
  </si>
  <si>
    <t>16:55-17:20</t>
  </si>
  <si>
    <t>23/24</t>
  </si>
  <si>
    <t>Junioren B ; D 1m , H 3m</t>
  </si>
  <si>
    <t>Novizen 3 ; Knaben</t>
  </si>
  <si>
    <t>Elite 1m D/H</t>
  </si>
  <si>
    <t>9:30-9:55</t>
  </si>
  <si>
    <t>10:15-11:00</t>
  </si>
  <si>
    <t>21/22</t>
  </si>
  <si>
    <t>19/20</t>
  </si>
  <si>
    <t>25/26</t>
  </si>
  <si>
    <t>11:20-12:05</t>
  </si>
  <si>
    <t>27/28</t>
  </si>
  <si>
    <t>12:20-12:45</t>
  </si>
  <si>
    <t>Junioren A ; D 1m , H 3m ; Elite 3m D/H</t>
  </si>
  <si>
    <t>13:10-13:55</t>
  </si>
  <si>
    <t>Turm Jugend A/B/C ; M/K</t>
  </si>
  <si>
    <t>Turm Elite ; D/H</t>
  </si>
  <si>
    <t>35-40</t>
  </si>
  <si>
    <t>41/42</t>
  </si>
  <si>
    <t>Jugend C ; M 1m , K 3m</t>
  </si>
  <si>
    <t>14:25-15:15</t>
  </si>
  <si>
    <t>15:30-15:45</t>
  </si>
  <si>
    <t xml:space="preserve">Team </t>
  </si>
  <si>
    <t>FN</t>
  </si>
  <si>
    <t>Appenzeller</t>
  </si>
  <si>
    <t>Vanessa</t>
  </si>
  <si>
    <t>Peter</t>
  </si>
  <si>
    <t>Michi</t>
  </si>
  <si>
    <t>Gildemeister</t>
  </si>
  <si>
    <t>Berger</t>
  </si>
  <si>
    <t>Barth</t>
  </si>
  <si>
    <t>Matthias</t>
  </si>
  <si>
    <t>Saeid</t>
  </si>
  <si>
    <t>Tibo.</t>
  </si>
  <si>
    <t>Curdin</t>
  </si>
  <si>
    <t>Roseney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</si>
</sst>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11" borderId="12" xfId="0" applyFill="1" applyBorder="1" applyProtection="1">
      <protection locked="0"/>
    </xf>
    <xf numFmtId="0" fontId="0" fillId="11" borderId="4" xfId="0" applyFill="1" applyBorder="1" applyProtection="1">
      <protection locked="0"/>
    </xf>
    <xf numFmtId="0" fontId="0" fillId="11" borderId="2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11" borderId="14" xfId="0" applyFill="1" applyBorder="1" applyAlignment="1" applyProtection="1">
      <alignment horizontal="center" vertical="center" wrapText="1"/>
      <protection locked="0"/>
    </xf>
    <xf numFmtId="0" fontId="0" fillId="11" borderId="29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11" borderId="12" xfId="0" applyFill="1" applyBorder="1" applyAlignment="1" applyProtection="1">
      <alignment horizontal="center" vertical="center" wrapText="1"/>
      <protection locked="0"/>
    </xf>
    <xf numFmtId="0" fontId="0" fillId="11" borderId="21" xfId="0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7" borderId="1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7" borderId="18" xfId="0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10" borderId="8" xfId="0" applyFill="1" applyBorder="1" applyAlignment="1" applyProtection="1">
      <alignment horizontal="center"/>
    </xf>
    <xf numFmtId="0" fontId="0" fillId="10" borderId="11" xfId="0" applyFill="1" applyBorder="1" applyAlignment="1" applyProtection="1">
      <alignment horizontal="center"/>
    </xf>
    <xf numFmtId="0" fontId="0" fillId="10" borderId="5" xfId="0" applyFill="1" applyBorder="1" applyAlignment="1" applyProtection="1">
      <alignment horizontal="center"/>
    </xf>
    <xf numFmtId="0" fontId="0" fillId="10" borderId="10" xfId="0" applyFill="1" applyBorder="1" applyProtection="1"/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vertical="center"/>
    </xf>
    <xf numFmtId="0" fontId="1" fillId="2" borderId="35" xfId="0" applyFont="1" applyFill="1" applyBorder="1" applyAlignment="1" applyProtection="1">
      <alignment vertical="center" wrapText="1"/>
    </xf>
    <xf numFmtId="0" fontId="1" fillId="2" borderId="36" xfId="0" applyFont="1" applyFill="1" applyBorder="1" applyAlignment="1" applyProtection="1">
      <alignment vertical="center" wrapText="1"/>
    </xf>
    <xf numFmtId="0" fontId="1" fillId="2" borderId="37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0" fillId="12" borderId="35" xfId="0" applyFill="1" applyBorder="1" applyAlignment="1" applyProtection="1">
      <alignment vertical="center" wrapText="1"/>
    </xf>
    <xf numFmtId="0" fontId="0" fillId="12" borderId="36" xfId="0" applyFill="1" applyBorder="1" applyAlignment="1" applyProtection="1">
      <alignment vertical="center" wrapText="1"/>
    </xf>
    <xf numFmtId="0" fontId="0" fillId="12" borderId="37" xfId="0" applyFill="1" applyBorder="1" applyAlignment="1" applyProtection="1">
      <alignment horizontal="center" vertical="center" wrapText="1"/>
    </xf>
    <xf numFmtId="0" fontId="0" fillId="12" borderId="15" xfId="0" applyFill="1" applyBorder="1" applyAlignment="1" applyProtection="1">
      <alignment vertical="center" wrapText="1"/>
    </xf>
    <xf numFmtId="0" fontId="0" fillId="12" borderId="20" xfId="0" applyFill="1" applyBorder="1" applyAlignment="1" applyProtection="1">
      <alignment vertical="center" wrapText="1"/>
    </xf>
    <xf numFmtId="0" fontId="0" fillId="12" borderId="16" xfId="0" applyFill="1" applyBorder="1" applyAlignment="1" applyProtection="1">
      <alignment horizontal="center" vertical="center" wrapText="1"/>
    </xf>
    <xf numFmtId="0" fontId="0" fillId="3" borderId="35" xfId="0" applyFill="1" applyBorder="1" applyAlignment="1" applyProtection="1">
      <alignment vertical="center" wrapText="1"/>
    </xf>
    <xf numFmtId="0" fontId="0" fillId="3" borderId="36" xfId="0" applyFill="1" applyBorder="1" applyAlignment="1" applyProtection="1">
      <alignment vertical="center" wrapText="1"/>
    </xf>
    <xf numFmtId="0" fontId="0" fillId="3" borderId="37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vertical="center" wrapText="1"/>
    </xf>
    <xf numFmtId="0" fontId="0" fillId="3" borderId="20" xfId="0" applyFill="1" applyBorder="1" applyAlignment="1" applyProtection="1">
      <alignment vertical="center" wrapText="1"/>
    </xf>
    <xf numFmtId="0" fontId="0" fillId="3" borderId="16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vertical="center" wrapText="1"/>
    </xf>
    <xf numFmtId="0" fontId="0" fillId="4" borderId="9" xfId="0" applyFill="1" applyBorder="1" applyAlignment="1" applyProtection="1">
      <alignment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vertical="center" wrapText="1"/>
    </xf>
    <xf numFmtId="0" fontId="0" fillId="0" borderId="36" xfId="0" applyBorder="1" applyAlignment="1" applyProtection="1">
      <alignment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vertical="center" wrapText="1"/>
    </xf>
    <xf numFmtId="0" fontId="0" fillId="0" borderId="39" xfId="0" applyBorder="1" applyAlignment="1" applyProtection="1">
      <alignment vertical="center" wrapText="1"/>
    </xf>
    <xf numFmtId="0" fontId="0" fillId="0" borderId="40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13" borderId="35" xfId="0" applyFill="1" applyBorder="1" applyAlignment="1" applyProtection="1">
      <alignment vertical="center" wrapText="1"/>
    </xf>
    <xf numFmtId="0" fontId="0" fillId="13" borderId="36" xfId="0" applyFill="1" applyBorder="1" applyAlignment="1" applyProtection="1">
      <alignment vertical="center" wrapText="1"/>
    </xf>
    <xf numFmtId="0" fontId="0" fillId="13" borderId="37" xfId="0" applyFill="1" applyBorder="1" applyAlignment="1" applyProtection="1">
      <alignment horizontal="center" vertical="center" wrapText="1"/>
    </xf>
    <xf numFmtId="0" fontId="0" fillId="13" borderId="15" xfId="0" applyFill="1" applyBorder="1" applyAlignment="1" applyProtection="1">
      <alignment vertical="center" wrapText="1"/>
    </xf>
    <xf numFmtId="0" fontId="0" fillId="13" borderId="20" xfId="0" applyFill="1" applyBorder="1" applyAlignment="1" applyProtection="1">
      <alignment vertical="center" wrapText="1"/>
    </xf>
    <xf numFmtId="0" fontId="0" fillId="13" borderId="16" xfId="0" applyFill="1" applyBorder="1" applyAlignment="1" applyProtection="1">
      <alignment horizontal="center" vertical="center" wrapText="1"/>
    </xf>
    <xf numFmtId="0" fontId="0" fillId="9" borderId="35" xfId="0" applyFill="1" applyBorder="1" applyAlignment="1" applyProtection="1">
      <alignment vertical="center" wrapText="1"/>
    </xf>
    <xf numFmtId="0" fontId="0" fillId="9" borderId="36" xfId="0" applyFill="1" applyBorder="1" applyAlignment="1" applyProtection="1">
      <alignment vertical="center" wrapText="1"/>
    </xf>
    <xf numFmtId="0" fontId="0" fillId="9" borderId="37" xfId="0" applyFill="1" applyBorder="1" applyAlignment="1" applyProtection="1">
      <alignment horizontal="center" vertical="center" wrapText="1"/>
    </xf>
    <xf numFmtId="0" fontId="0" fillId="9" borderId="38" xfId="0" applyFill="1" applyBorder="1" applyAlignment="1" applyProtection="1">
      <alignment vertical="center" wrapText="1"/>
    </xf>
    <xf numFmtId="0" fontId="0" fillId="9" borderId="39" xfId="0" applyFill="1" applyBorder="1" applyAlignment="1" applyProtection="1">
      <alignment vertical="center" wrapText="1"/>
    </xf>
    <xf numFmtId="0" fontId="0" fillId="9" borderId="40" xfId="0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14" borderId="35" xfId="0" applyFill="1" applyBorder="1" applyAlignment="1" applyProtection="1">
      <alignment vertical="center" wrapText="1"/>
    </xf>
    <xf numFmtId="0" fontId="0" fillId="14" borderId="36" xfId="0" applyFill="1" applyBorder="1" applyAlignment="1" applyProtection="1">
      <alignment vertical="center" wrapText="1"/>
    </xf>
    <xf numFmtId="0" fontId="0" fillId="14" borderId="37" xfId="0" applyFill="1" applyBorder="1" applyAlignment="1" applyProtection="1">
      <alignment horizontal="center" vertical="center" wrapText="1"/>
    </xf>
    <xf numFmtId="0" fontId="0" fillId="14" borderId="13" xfId="0" applyFill="1" applyBorder="1" applyAlignment="1" applyProtection="1">
      <alignment vertical="center" wrapText="1"/>
    </xf>
    <xf numFmtId="0" fontId="0" fillId="14" borderId="4" xfId="0" applyFill="1" applyBorder="1" applyAlignment="1" applyProtection="1">
      <alignment vertical="center" wrapText="1"/>
    </xf>
    <xf numFmtId="0" fontId="0" fillId="14" borderId="14" xfId="0" applyFill="1" applyBorder="1" applyAlignment="1" applyProtection="1">
      <alignment horizontal="center" vertical="center" wrapText="1"/>
    </xf>
    <xf numFmtId="0" fontId="0" fillId="14" borderId="15" xfId="0" applyFill="1" applyBorder="1" applyAlignment="1" applyProtection="1">
      <alignment vertical="center" wrapText="1"/>
    </xf>
    <xf numFmtId="0" fontId="0" fillId="14" borderId="20" xfId="0" applyFill="1" applyBorder="1" applyAlignment="1" applyProtection="1">
      <alignment vertical="center" wrapText="1"/>
    </xf>
    <xf numFmtId="0" fontId="0" fillId="14" borderId="16" xfId="0" applyFill="1" applyBorder="1" applyAlignment="1" applyProtection="1">
      <alignment horizontal="center" vertical="center" wrapText="1"/>
    </xf>
    <xf numFmtId="0" fontId="0" fillId="15" borderId="8" xfId="0" applyFill="1" applyBorder="1" applyAlignment="1" applyProtection="1">
      <alignment vertical="center" wrapText="1"/>
    </xf>
    <xf numFmtId="0" fontId="0" fillId="15" borderId="9" xfId="0" applyFill="1" applyBorder="1" applyAlignment="1" applyProtection="1">
      <alignment vertical="center" wrapText="1"/>
    </xf>
    <xf numFmtId="0" fontId="0" fillId="15" borderId="11" xfId="0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 wrapText="1"/>
    </xf>
    <xf numFmtId="0" fontId="0" fillId="12" borderId="36" xfId="0" applyFill="1" applyBorder="1" applyAlignment="1" applyProtection="1">
      <alignment vertical="center" wrapText="1"/>
      <protection locked="0"/>
    </xf>
    <xf numFmtId="0" fontId="0" fillId="12" borderId="20" xfId="0" applyFill="1" applyBorder="1" applyAlignment="1" applyProtection="1">
      <alignment vertical="center" wrapText="1"/>
      <protection locked="0"/>
    </xf>
    <xf numFmtId="0" fontId="0" fillId="3" borderId="36" xfId="0" applyFill="1" applyBorder="1" applyAlignment="1" applyProtection="1">
      <alignment vertical="center" wrapText="1"/>
      <protection locked="0"/>
    </xf>
    <xf numFmtId="0" fontId="0" fillId="3" borderId="20" xfId="0" applyFill="1" applyBorder="1" applyAlignment="1" applyProtection="1">
      <alignment vertical="center" wrapText="1"/>
      <protection locked="0"/>
    </xf>
    <xf numFmtId="0" fontId="0" fillId="4" borderId="9" xfId="0" applyFill="1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0" fillId="0" borderId="39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13" borderId="36" xfId="0" applyFill="1" applyBorder="1" applyAlignment="1" applyProtection="1">
      <alignment vertical="center" wrapText="1"/>
      <protection locked="0"/>
    </xf>
    <xf numFmtId="0" fontId="0" fillId="13" borderId="20" xfId="0" applyFill="1" applyBorder="1" applyAlignment="1" applyProtection="1">
      <alignment vertical="center" wrapText="1"/>
      <protection locked="0"/>
    </xf>
    <xf numFmtId="0" fontId="0" fillId="9" borderId="36" xfId="0" applyFill="1" applyBorder="1" applyAlignment="1" applyProtection="1">
      <alignment vertical="center" wrapText="1"/>
      <protection locked="0"/>
    </xf>
    <xf numFmtId="0" fontId="0" fillId="9" borderId="39" xfId="0" applyFill="1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14" borderId="36" xfId="0" applyFill="1" applyBorder="1" applyAlignment="1" applyProtection="1">
      <alignment vertical="center" wrapText="1"/>
      <protection locked="0"/>
    </xf>
    <xf numFmtId="0" fontId="0" fillId="14" borderId="4" xfId="0" applyFill="1" applyBorder="1" applyAlignment="1" applyProtection="1">
      <alignment vertical="center" wrapText="1"/>
      <protection locked="0"/>
    </xf>
    <xf numFmtId="0" fontId="0" fillId="14" borderId="20" xfId="0" applyFill="1" applyBorder="1" applyAlignment="1" applyProtection="1">
      <alignment vertical="center" wrapText="1"/>
      <protection locked="0"/>
    </xf>
    <xf numFmtId="0" fontId="0" fillId="15" borderId="9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/>
    </xf>
    <xf numFmtId="164" fontId="0" fillId="0" borderId="0" xfId="0" applyNumberFormat="1" applyAlignment="1" applyProtection="1">
      <alignment horizontal="left"/>
    </xf>
    <xf numFmtId="0" fontId="0" fillId="0" borderId="28" xfId="0" applyFill="1" applyBorder="1" applyAlignment="1" applyProtection="1">
      <alignment vertical="center" wrapText="1"/>
    </xf>
    <xf numFmtId="0" fontId="0" fillId="11" borderId="18" xfId="0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vertical="center" wrapText="1"/>
    </xf>
    <xf numFmtId="0" fontId="0" fillId="11" borderId="18" xfId="0" applyFill="1" applyBorder="1" applyAlignment="1" applyProtection="1">
      <alignment horizontal="center" vertical="center" wrapText="1"/>
      <protection locked="0"/>
    </xf>
    <xf numFmtId="0" fontId="0" fillId="11" borderId="13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44" xfId="0" applyFill="1" applyBorder="1" applyAlignment="1" applyProtection="1">
      <alignment horizontal="center" vertical="center" wrapText="1"/>
      <protection locked="0"/>
    </xf>
    <xf numFmtId="0" fontId="0" fillId="0" borderId="45" xfId="0" applyFill="1" applyBorder="1" applyAlignment="1" applyProtection="1">
      <alignment horizontal="center" vertical="center" wrapText="1"/>
      <protection locked="0"/>
    </xf>
    <xf numFmtId="0" fontId="0" fillId="0" borderId="43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1" fillId="19" borderId="47" xfId="0" applyFont="1" applyFill="1" applyBorder="1" applyAlignment="1" applyProtection="1">
      <alignment horizontal="left"/>
    </xf>
    <xf numFmtId="0" fontId="0" fillId="19" borderId="10" xfId="0" applyFill="1" applyBorder="1" applyAlignment="1" applyProtection="1">
      <alignment horizontal="center"/>
    </xf>
    <xf numFmtId="164" fontId="0" fillId="19" borderId="10" xfId="0" applyNumberFormat="1" applyFill="1" applyBorder="1" applyAlignment="1" applyProtection="1">
      <alignment horizontal="center"/>
    </xf>
    <xf numFmtId="0" fontId="0" fillId="19" borderId="10" xfId="0" applyFill="1" applyBorder="1" applyAlignment="1">
      <alignment horizontal="center"/>
    </xf>
    <xf numFmtId="164" fontId="0" fillId="19" borderId="48" xfId="0" applyNumberFormat="1" applyFill="1" applyBorder="1" applyAlignment="1" applyProtection="1">
      <alignment horizontal="center"/>
    </xf>
    <xf numFmtId="0" fontId="0" fillId="0" borderId="50" xfId="0" applyFill="1" applyBorder="1" applyAlignment="1" applyProtection="1">
      <alignment vertical="center" wrapText="1"/>
    </xf>
    <xf numFmtId="0" fontId="0" fillId="0" borderId="52" xfId="0" applyFill="1" applyBorder="1" applyAlignment="1" applyProtection="1">
      <alignment horizontal="center" vertical="center" wrapText="1"/>
      <protection locked="0"/>
    </xf>
    <xf numFmtId="0" fontId="0" fillId="0" borderId="53" xfId="0" applyFill="1" applyBorder="1" applyAlignment="1" applyProtection="1">
      <alignment horizontal="center" vertical="center" wrapText="1"/>
      <protection locked="0"/>
    </xf>
    <xf numFmtId="0" fontId="0" fillId="0" borderId="50" xfId="0" applyFill="1" applyBorder="1" applyAlignment="1" applyProtection="1">
      <alignment horizontal="center" vertical="center" wrapText="1"/>
      <protection locked="0"/>
    </xf>
    <xf numFmtId="0" fontId="0" fillId="0" borderId="52" xfId="0" applyFill="1" applyBorder="1" applyProtection="1">
      <protection locked="0"/>
    </xf>
    <xf numFmtId="0" fontId="0" fillId="0" borderId="54" xfId="0" applyFill="1" applyBorder="1" applyProtection="1">
      <protection locked="0"/>
    </xf>
    <xf numFmtId="0" fontId="0" fillId="0" borderId="53" xfId="0" applyFill="1" applyBorder="1" applyProtection="1">
      <protection locked="0"/>
    </xf>
    <xf numFmtId="0" fontId="0" fillId="0" borderId="55" xfId="0" applyFill="1" applyBorder="1" applyAlignment="1" applyProtection="1">
      <alignment horizontal="center" vertical="center" wrapText="1"/>
      <protection locked="0"/>
    </xf>
    <xf numFmtId="0" fontId="0" fillId="11" borderId="28" xfId="0" applyFill="1" applyBorder="1" applyAlignment="1" applyProtection="1">
      <alignment vertical="center" wrapText="1"/>
    </xf>
    <xf numFmtId="0" fontId="0" fillId="11" borderId="41" xfId="0" applyFill="1" applyBorder="1" applyAlignment="1" applyProtection="1">
      <alignment horizontal="center" vertical="center" wrapText="1"/>
      <protection locked="0"/>
    </xf>
    <xf numFmtId="0" fontId="0" fillId="11" borderId="37" xfId="0" applyFill="1" applyBorder="1" applyAlignment="1" applyProtection="1">
      <alignment horizontal="center" vertical="center" wrapText="1"/>
      <protection locked="0"/>
    </xf>
    <xf numFmtId="0" fontId="0" fillId="11" borderId="35" xfId="0" applyFill="1" applyBorder="1" applyAlignment="1" applyProtection="1">
      <alignment horizontal="center" vertical="center" wrapText="1"/>
      <protection locked="0"/>
    </xf>
    <xf numFmtId="0" fontId="0" fillId="11" borderId="42" xfId="0" applyFill="1" applyBorder="1" applyAlignment="1" applyProtection="1">
      <alignment horizontal="center" vertical="center" wrapText="1"/>
      <protection locked="0"/>
    </xf>
    <xf numFmtId="0" fontId="0" fillId="11" borderId="28" xfId="0" applyFill="1" applyBorder="1" applyAlignment="1" applyProtection="1">
      <alignment horizontal="center" vertical="center" wrapText="1"/>
      <protection locked="0"/>
    </xf>
    <xf numFmtId="0" fontId="0" fillId="11" borderId="41" xfId="0" applyFill="1" applyBorder="1" applyProtection="1">
      <protection locked="0"/>
    </xf>
    <xf numFmtId="0" fontId="0" fillId="11" borderId="36" xfId="0" applyFill="1" applyBorder="1" applyProtection="1">
      <protection locked="0"/>
    </xf>
    <xf numFmtId="0" fontId="0" fillId="11" borderId="42" xfId="0" applyFill="1" applyBorder="1" applyProtection="1">
      <protection locked="0"/>
    </xf>
    <xf numFmtId="0" fontId="0" fillId="11" borderId="33" xfId="0" applyFill="1" applyBorder="1" applyAlignment="1" applyProtection="1">
      <alignment horizontal="center" vertical="center" wrapText="1"/>
      <protection locked="0"/>
    </xf>
    <xf numFmtId="0" fontId="0" fillId="11" borderId="56" xfId="0" applyFill="1" applyBorder="1" applyAlignment="1" applyProtection="1">
      <alignment horizontal="center" vertical="center" wrapText="1"/>
      <protection locked="0"/>
    </xf>
    <xf numFmtId="0" fontId="0" fillId="0" borderId="56" xfId="0" applyFill="1" applyBorder="1" applyAlignment="1" applyProtection="1">
      <alignment horizontal="center" vertical="center" wrapText="1"/>
      <protection locked="0"/>
    </xf>
    <xf numFmtId="49" fontId="0" fillId="11" borderId="33" xfId="0" applyNumberFormat="1" applyFill="1" applyBorder="1" applyAlignment="1" applyProtection="1">
      <alignment horizontal="center" vertical="center" wrapText="1"/>
    </xf>
    <xf numFmtId="49" fontId="0" fillId="0" borderId="55" xfId="0" applyNumberFormat="1" applyFill="1" applyBorder="1" applyAlignment="1" applyProtection="1">
      <alignment horizontal="center" vertical="center" wrapText="1"/>
    </xf>
    <xf numFmtId="49" fontId="0" fillId="11" borderId="29" xfId="0" applyNumberFormat="1" applyFill="1" applyBorder="1" applyAlignment="1" applyProtection="1">
      <alignment horizontal="center" vertical="center" wrapText="1"/>
    </xf>
    <xf numFmtId="0" fontId="0" fillId="10" borderId="48" xfId="0" applyFill="1" applyBorder="1" applyAlignment="1" applyProtection="1">
      <alignment horizontal="center"/>
    </xf>
    <xf numFmtId="0" fontId="0" fillId="10" borderId="47" xfId="0" applyFill="1" applyBorder="1" applyAlignment="1" applyProtection="1">
      <alignment horizontal="center"/>
    </xf>
    <xf numFmtId="0" fontId="0" fillId="10" borderId="9" xfId="0" applyFill="1" applyBorder="1" applyAlignment="1" applyProtection="1">
      <alignment horizontal="center"/>
    </xf>
    <xf numFmtId="0" fontId="0" fillId="16" borderId="35" xfId="0" applyFill="1" applyBorder="1" applyAlignment="1" applyProtection="1">
      <alignment vertical="center" wrapText="1"/>
    </xf>
    <xf numFmtId="0" fontId="0" fillId="16" borderId="36" xfId="0" applyFill="1" applyBorder="1" applyAlignment="1" applyProtection="1">
      <alignment vertical="center" wrapText="1"/>
    </xf>
    <xf numFmtId="0" fontId="0" fillId="16" borderId="36" xfId="0" applyFill="1" applyBorder="1" applyAlignment="1" applyProtection="1">
      <alignment vertical="center" wrapText="1"/>
      <protection locked="0"/>
    </xf>
    <xf numFmtId="0" fontId="0" fillId="16" borderId="37" xfId="0" applyFill="1" applyBorder="1" applyAlignment="1" applyProtection="1">
      <alignment horizontal="center" vertical="center" wrapText="1"/>
    </xf>
    <xf numFmtId="0" fontId="0" fillId="16" borderId="38" xfId="0" applyFill="1" applyBorder="1" applyAlignment="1" applyProtection="1">
      <alignment vertical="center" wrapText="1"/>
    </xf>
    <xf numFmtId="0" fontId="0" fillId="16" borderId="39" xfId="0" applyFill="1" applyBorder="1" applyAlignment="1" applyProtection="1">
      <alignment vertical="center" wrapText="1"/>
    </xf>
    <xf numFmtId="0" fontId="0" fillId="16" borderId="20" xfId="0" applyFill="1" applyBorder="1" applyAlignment="1" applyProtection="1">
      <alignment vertical="center" wrapText="1"/>
      <protection locked="0"/>
    </xf>
    <xf numFmtId="0" fontId="0" fillId="16" borderId="16" xfId="0" applyFill="1" applyBorder="1" applyAlignment="1" applyProtection="1">
      <alignment horizontal="center" vertical="center" wrapText="1"/>
    </xf>
    <xf numFmtId="0" fontId="0" fillId="0" borderId="35" xfId="0" applyFill="1" applyBorder="1" applyAlignment="1" applyProtection="1">
      <alignment vertical="center" wrapText="1"/>
    </xf>
    <xf numFmtId="0" fontId="0" fillId="0" borderId="36" xfId="0" applyFill="1" applyBorder="1" applyAlignment="1" applyProtection="1">
      <alignment vertical="center" wrapText="1"/>
    </xf>
    <xf numFmtId="0" fontId="0" fillId="0" borderId="36" xfId="0" applyFill="1" applyBorder="1" applyAlignment="1" applyProtection="1">
      <alignment vertical="center" wrapText="1"/>
      <protection locked="0"/>
    </xf>
    <xf numFmtId="0" fontId="0" fillId="0" borderId="37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</xf>
    <xf numFmtId="0" fontId="0" fillId="11" borderId="35" xfId="0" applyFill="1" applyBorder="1" applyAlignment="1" applyProtection="1">
      <alignment vertical="center" wrapText="1"/>
    </xf>
    <xf numFmtId="0" fontId="0" fillId="11" borderId="36" xfId="0" applyFill="1" applyBorder="1" applyAlignment="1" applyProtection="1">
      <alignment vertical="center" wrapText="1"/>
    </xf>
    <xf numFmtId="0" fontId="0" fillId="11" borderId="36" xfId="0" applyFill="1" applyBorder="1" applyAlignment="1" applyProtection="1">
      <alignment vertical="center" wrapText="1"/>
      <protection locked="0"/>
    </xf>
    <xf numFmtId="0" fontId="0" fillId="11" borderId="37" xfId="0" applyFill="1" applyBorder="1" applyAlignment="1" applyProtection="1">
      <alignment horizontal="center" vertical="center" wrapText="1"/>
    </xf>
    <xf numFmtId="0" fontId="0" fillId="11" borderId="38" xfId="0" applyFill="1" applyBorder="1" applyAlignment="1" applyProtection="1">
      <alignment vertical="center" wrapText="1"/>
    </xf>
    <xf numFmtId="0" fontId="0" fillId="11" borderId="39" xfId="0" applyFill="1" applyBorder="1" applyAlignment="1" applyProtection="1">
      <alignment vertical="center" wrapText="1"/>
    </xf>
    <xf numFmtId="0" fontId="0" fillId="11" borderId="39" xfId="0" applyFill="1" applyBorder="1" applyAlignment="1" applyProtection="1">
      <alignment vertical="center" wrapText="1"/>
      <protection locked="0"/>
    </xf>
    <xf numFmtId="0" fontId="0" fillId="11" borderId="40" xfId="0" applyFill="1" applyBorder="1" applyAlignment="1" applyProtection="1">
      <alignment horizontal="center" vertical="center" wrapText="1"/>
    </xf>
    <xf numFmtId="0" fontId="0" fillId="21" borderId="46" xfId="0" applyFill="1" applyBorder="1" applyAlignment="1" applyProtection="1">
      <alignment horizontal="center"/>
    </xf>
    <xf numFmtId="0" fontId="0" fillId="11" borderId="32" xfId="0" applyFill="1" applyBorder="1" applyAlignment="1" applyProtection="1">
      <alignment horizontal="center" vertical="center" wrapText="1"/>
      <protection locked="0"/>
    </xf>
    <xf numFmtId="0" fontId="0" fillId="0" borderId="58" xfId="0" applyFill="1" applyBorder="1" applyAlignment="1" applyProtection="1">
      <alignment horizontal="center" vertical="center" wrapText="1"/>
      <protection locked="0"/>
    </xf>
    <xf numFmtId="0" fontId="0" fillId="0" borderId="54" xfId="0" applyFill="1" applyBorder="1" applyAlignment="1" applyProtection="1">
      <alignment horizontal="center" vertical="center" wrapText="1"/>
      <protection locked="0"/>
    </xf>
    <xf numFmtId="0" fontId="0" fillId="6" borderId="38" xfId="0" applyFont="1" applyFill="1" applyBorder="1" applyAlignment="1" applyProtection="1">
      <alignment horizontal="center" vertical="center" wrapText="1"/>
    </xf>
    <xf numFmtId="0" fontId="0" fillId="6" borderId="40" xfId="0" applyFont="1" applyFill="1" applyBorder="1" applyAlignment="1" applyProtection="1">
      <alignment horizontal="center" vertical="center" wrapText="1"/>
    </xf>
    <xf numFmtId="0" fontId="0" fillId="3" borderId="38" xfId="0" applyFill="1" applyBorder="1" applyAlignment="1" applyProtection="1">
      <alignment horizontal="center" vertical="center" wrapText="1"/>
    </xf>
    <xf numFmtId="0" fontId="0" fillId="3" borderId="60" xfId="0" applyFont="1" applyFill="1" applyBorder="1" applyAlignment="1" applyProtection="1">
      <alignment horizontal="center" vertical="center" wrapText="1"/>
    </xf>
    <xf numFmtId="0" fontId="0" fillId="4" borderId="38" xfId="0" applyFont="1" applyFill="1" applyBorder="1" applyAlignment="1" applyProtection="1">
      <alignment horizontal="center" vertical="center" wrapText="1"/>
    </xf>
    <xf numFmtId="0" fontId="0" fillId="8" borderId="61" xfId="0" applyFont="1" applyFill="1" applyBorder="1" applyAlignment="1" applyProtection="1">
      <alignment horizontal="center" vertical="center" wrapText="1"/>
    </xf>
    <xf numFmtId="0" fontId="0" fillId="8" borderId="40" xfId="0" applyFont="1" applyFill="1" applyBorder="1" applyAlignment="1" applyProtection="1">
      <alignment horizontal="center" vertical="center" wrapText="1"/>
    </xf>
    <xf numFmtId="0" fontId="0" fillId="0" borderId="61" xfId="0" applyBorder="1" applyProtection="1"/>
    <xf numFmtId="0" fontId="0" fillId="0" borderId="39" xfId="0" applyBorder="1" applyProtection="1"/>
    <xf numFmtId="0" fontId="0" fillId="0" borderId="60" xfId="0" applyBorder="1" applyProtection="1"/>
    <xf numFmtId="0" fontId="0" fillId="9" borderId="7" xfId="0" applyFill="1" applyBorder="1" applyAlignment="1" applyProtection="1">
      <alignment horizontal="center" vertical="center" wrapText="1"/>
    </xf>
    <xf numFmtId="0" fontId="0" fillId="16" borderId="7" xfId="0" applyFill="1" applyBorder="1" applyAlignment="1" applyProtection="1">
      <alignment horizontal="center" vertical="center" wrapText="1"/>
    </xf>
    <xf numFmtId="0" fontId="0" fillId="11" borderId="62" xfId="0" applyFill="1" applyBorder="1" applyAlignment="1" applyProtection="1">
      <alignment horizontal="center" vertical="center" wrapText="1"/>
    </xf>
    <xf numFmtId="0" fontId="0" fillId="20" borderId="62" xfId="0" applyFill="1" applyBorder="1" applyAlignment="1" applyProtection="1">
      <alignment horizontal="center" vertical="center" wrapText="1"/>
    </xf>
    <xf numFmtId="0" fontId="0" fillId="20" borderId="40" xfId="0" applyFill="1" applyBorder="1" applyAlignment="1" applyProtection="1">
      <alignment horizontal="center" vertical="center" wrapText="1"/>
    </xf>
    <xf numFmtId="0" fontId="0" fillId="16" borderId="62" xfId="0" applyFill="1" applyBorder="1" applyAlignment="1" applyProtection="1">
      <alignment horizontal="center" vertical="center" wrapText="1"/>
    </xf>
    <xf numFmtId="0" fontId="0" fillId="16" borderId="40" xfId="0" applyFill="1" applyBorder="1" applyAlignment="1" applyProtection="1">
      <alignment horizontal="center" vertical="center" wrapText="1"/>
    </xf>
    <xf numFmtId="0" fontId="0" fillId="5" borderId="38" xfId="0" applyFont="1" applyFill="1" applyBorder="1" applyAlignment="1" applyProtection="1">
      <alignment horizontal="center" vertical="center" wrapText="1"/>
    </xf>
    <xf numFmtId="0" fontId="0" fillId="5" borderId="40" xfId="0" applyFont="1" applyFill="1" applyBorder="1" applyAlignment="1" applyProtection="1">
      <alignment horizontal="center" vertical="center" wrapText="1"/>
    </xf>
    <xf numFmtId="0" fontId="0" fillId="0" borderId="33" xfId="0" applyBorder="1" applyProtection="1"/>
    <xf numFmtId="0" fontId="1" fillId="9" borderId="28" xfId="0" applyFont="1" applyFill="1" applyBorder="1" applyAlignment="1" applyProtection="1">
      <alignment horizontal="center" vertical="center" wrapText="1"/>
    </xf>
    <xf numFmtId="0" fontId="1" fillId="16" borderId="28" xfId="0" applyFont="1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49" fontId="0" fillId="11" borderId="37" xfId="0" applyNumberFormat="1" applyFill="1" applyBorder="1" applyAlignment="1" applyProtection="1">
      <alignment horizontal="center" vertical="center" wrapText="1"/>
    </xf>
    <xf numFmtId="49" fontId="0" fillId="0" borderId="45" xfId="0" applyNumberFormat="1" applyFill="1" applyBorder="1" applyAlignment="1" applyProtection="1">
      <alignment horizontal="center" vertical="center" wrapText="1"/>
    </xf>
    <xf numFmtId="49" fontId="0" fillId="11" borderId="14" xfId="0" applyNumberFormat="1" applyFill="1" applyBorder="1" applyAlignment="1" applyProtection="1">
      <alignment horizontal="center" vertical="center" wrapText="1"/>
    </xf>
    <xf numFmtId="49" fontId="0" fillId="0" borderId="14" xfId="0" applyNumberFormat="1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 vertical="center" wrapText="1"/>
    </xf>
    <xf numFmtId="0" fontId="0" fillId="6" borderId="64" xfId="0" applyFont="1" applyFill="1" applyBorder="1" applyAlignment="1" applyProtection="1">
      <alignment horizontal="center" vertical="center" wrapText="1"/>
    </xf>
    <xf numFmtId="0" fontId="0" fillId="0" borderId="65" xfId="0" applyFill="1" applyBorder="1" applyAlignment="1" applyProtection="1">
      <alignment horizontal="center" vertical="center" wrapText="1"/>
      <protection locked="0"/>
    </xf>
    <xf numFmtId="0" fontId="0" fillId="17" borderId="52" xfId="0" applyFill="1" applyBorder="1" applyAlignment="1" applyProtection="1">
      <alignment horizontal="center" vertical="center" wrapText="1"/>
      <protection locked="0"/>
    </xf>
    <xf numFmtId="0" fontId="0" fillId="17" borderId="45" xfId="0" applyFill="1" applyBorder="1" applyAlignment="1" applyProtection="1">
      <alignment horizontal="center" vertical="center" wrapText="1"/>
      <protection locked="0"/>
    </xf>
    <xf numFmtId="0" fontId="0" fillId="17" borderId="12" xfId="0" applyFill="1" applyBorder="1" applyAlignment="1" applyProtection="1">
      <alignment horizontal="center" vertical="center" wrapText="1"/>
      <protection locked="0"/>
    </xf>
    <xf numFmtId="0" fontId="0" fillId="17" borderId="14" xfId="0" applyFill="1" applyBorder="1" applyAlignment="1" applyProtection="1">
      <alignment horizontal="center" vertical="center" wrapText="1"/>
      <protection locked="0"/>
    </xf>
    <xf numFmtId="0" fontId="0" fillId="17" borderId="56" xfId="0" applyFill="1" applyBorder="1" applyAlignment="1" applyProtection="1">
      <alignment horizontal="center" vertical="center" wrapText="1"/>
      <protection locked="0"/>
    </xf>
    <xf numFmtId="0" fontId="0" fillId="17" borderId="25" xfId="0" applyFill="1" applyBorder="1" applyAlignment="1" applyProtection="1">
      <alignment horizontal="center" vertical="center" wrapText="1"/>
      <protection locked="0"/>
    </xf>
    <xf numFmtId="0" fontId="0" fillId="18" borderId="16" xfId="0" applyFont="1" applyFill="1" applyBorder="1" applyAlignment="1" applyProtection="1">
      <alignment horizontal="left" vertical="center" wrapText="1"/>
    </xf>
    <xf numFmtId="0" fontId="0" fillId="11" borderId="18" xfId="0" applyFont="1" applyFill="1" applyBorder="1" applyAlignment="1" applyProtection="1">
      <alignment vertical="center" wrapText="1"/>
    </xf>
    <xf numFmtId="49" fontId="0" fillId="11" borderId="29" xfId="0" applyNumberFormat="1" applyFont="1" applyFill="1" applyBorder="1" applyAlignment="1" applyProtection="1">
      <alignment horizontal="center" vertical="center" wrapText="1"/>
    </xf>
    <xf numFmtId="49" fontId="0" fillId="11" borderId="14" xfId="0" applyNumberFormat="1" applyFont="1" applyFill="1" applyBorder="1" applyAlignment="1" applyProtection="1">
      <alignment horizontal="center" vertical="center" wrapText="1"/>
    </xf>
    <xf numFmtId="0" fontId="0" fillId="11" borderId="13" xfId="0" applyFont="1" applyFill="1" applyBorder="1" applyAlignment="1" applyProtection="1">
      <alignment horizontal="center" vertical="center" wrapText="1"/>
      <protection locked="0"/>
    </xf>
    <xf numFmtId="0" fontId="0" fillId="11" borderId="14" xfId="0" applyFont="1" applyFill="1" applyBorder="1" applyAlignment="1" applyProtection="1">
      <alignment horizontal="center" vertical="center" wrapText="1"/>
      <protection locked="0"/>
    </xf>
    <xf numFmtId="0" fontId="0" fillId="11" borderId="21" xfId="0" applyFont="1" applyFill="1" applyBorder="1" applyAlignment="1" applyProtection="1">
      <alignment horizontal="center" vertical="center" wrapText="1"/>
      <protection locked="0"/>
    </xf>
    <xf numFmtId="0" fontId="0" fillId="11" borderId="56" xfId="0" applyFont="1" applyFill="1" applyBorder="1" applyAlignment="1" applyProtection="1">
      <alignment horizontal="center" vertical="center" wrapText="1"/>
      <protection locked="0"/>
    </xf>
    <xf numFmtId="0" fontId="0" fillId="11" borderId="12" xfId="0" applyFont="1" applyFill="1" applyBorder="1" applyAlignment="1" applyProtection="1">
      <alignment horizontal="center" vertical="center" wrapText="1"/>
      <protection locked="0"/>
    </xf>
    <xf numFmtId="0" fontId="0" fillId="11" borderId="12" xfId="0" applyFont="1" applyFill="1" applyBorder="1" applyProtection="1">
      <protection locked="0"/>
    </xf>
    <xf numFmtId="0" fontId="0" fillId="11" borderId="4" xfId="0" applyFont="1" applyFill="1" applyBorder="1" applyProtection="1">
      <protection locked="0"/>
    </xf>
    <xf numFmtId="0" fontId="0" fillId="11" borderId="21" xfId="0" applyFont="1" applyFill="1" applyBorder="1" applyProtection="1">
      <protection locked="0"/>
    </xf>
    <xf numFmtId="0" fontId="0" fillId="11" borderId="18" xfId="0" applyFont="1" applyFill="1" applyBorder="1" applyAlignment="1" applyProtection="1">
      <alignment horizontal="center" vertical="center" wrapText="1"/>
      <protection locked="0"/>
    </xf>
    <xf numFmtId="0" fontId="0" fillId="11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 applyProtection="1">
      <alignment vertical="center" wrapText="1"/>
    </xf>
    <xf numFmtId="49" fontId="0" fillId="0" borderId="29" xfId="0" applyNumberFormat="1" applyFont="1" applyFill="1" applyBorder="1" applyAlignment="1" applyProtection="1">
      <alignment horizontal="center" vertical="center" wrapText="1"/>
    </xf>
    <xf numFmtId="49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56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0" fontId="0" fillId="0" borderId="21" xfId="0" applyFont="1" applyFill="1" applyBorder="1" applyProtection="1">
      <protection locked="0"/>
    </xf>
    <xf numFmtId="0" fontId="0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 applyProtection="1">
      <alignment vertical="center" wrapText="1"/>
    </xf>
    <xf numFmtId="49" fontId="0" fillId="0" borderId="30" xfId="0" applyNumberFormat="1" applyFont="1" applyFill="1" applyBorder="1" applyAlignment="1" applyProtection="1">
      <alignment horizontal="center" vertical="center" wrapText="1"/>
    </xf>
    <xf numFmtId="49" fontId="0" fillId="0" borderId="16" xfId="0" applyNumberFormat="1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59" xfId="0" applyFont="1" applyFill="1" applyBorder="1" applyAlignment="1" applyProtection="1">
      <alignment horizontal="center" vertical="center" wrapText="1"/>
      <protection locked="0"/>
    </xf>
    <xf numFmtId="0" fontId="0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27" xfId="0" applyFont="1" applyFill="1" applyBorder="1" applyProtection="1">
      <protection locked="0"/>
    </xf>
    <xf numFmtId="0" fontId="0" fillId="0" borderId="20" xfId="0" applyFont="1" applyFill="1" applyBorder="1" applyProtection="1">
      <protection locked="0"/>
    </xf>
    <xf numFmtId="0" fontId="0" fillId="0" borderId="31" xfId="0" applyFont="1" applyFill="1" applyBorder="1" applyProtection="1"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30" xfId="0" applyFont="1" applyFill="1" applyBorder="1" applyAlignment="1" applyProtection="1">
      <alignment horizontal="center" vertical="center" wrapText="1"/>
      <protection locked="0"/>
    </xf>
    <xf numFmtId="0" fontId="0" fillId="17" borderId="32" xfId="0" applyFill="1" applyBorder="1" applyAlignment="1" applyProtection="1">
      <alignment horizontal="center" vertical="center" wrapText="1"/>
      <protection locked="0"/>
    </xf>
    <xf numFmtId="0" fontId="0" fillId="17" borderId="37" xfId="0" applyFill="1" applyBorder="1" applyAlignment="1" applyProtection="1">
      <alignment horizontal="center" vertical="center" wrapText="1"/>
      <protection locked="0"/>
    </xf>
    <xf numFmtId="0" fontId="0" fillId="17" borderId="58" xfId="0" applyFill="1" applyBorder="1" applyAlignment="1" applyProtection="1">
      <alignment horizontal="center" vertical="center" wrapText="1"/>
      <protection locked="0"/>
    </xf>
    <xf numFmtId="0" fontId="0" fillId="17" borderId="56" xfId="0" applyFont="1" applyFill="1" applyBorder="1" applyAlignment="1" applyProtection="1">
      <alignment horizontal="center" vertical="center" wrapText="1"/>
      <protection locked="0"/>
    </xf>
    <xf numFmtId="0" fontId="0" fillId="17" borderId="14" xfId="0" applyFont="1" applyFill="1" applyBorder="1" applyAlignment="1" applyProtection="1">
      <alignment horizontal="center" vertical="center" wrapText="1"/>
      <protection locked="0"/>
    </xf>
    <xf numFmtId="0" fontId="0" fillId="17" borderId="59" xfId="0" applyFont="1" applyFill="1" applyBorder="1" applyAlignment="1" applyProtection="1">
      <alignment horizontal="center" vertical="center" wrapText="1"/>
      <protection locked="0"/>
    </xf>
    <xf numFmtId="0" fontId="0" fillId="17" borderId="16" xfId="0" applyFont="1" applyFill="1" applyBorder="1" applyAlignment="1" applyProtection="1">
      <alignment horizontal="center" vertical="center" wrapText="1"/>
      <protection locked="0"/>
    </xf>
    <xf numFmtId="0" fontId="0" fillId="17" borderId="53" xfId="0" applyFill="1" applyBorder="1" applyAlignment="1" applyProtection="1">
      <alignment horizontal="center" vertical="center" wrapText="1"/>
      <protection locked="0"/>
    </xf>
    <xf numFmtId="0" fontId="0" fillId="17" borderId="21" xfId="0" applyFill="1" applyBorder="1" applyAlignment="1" applyProtection="1">
      <alignment horizontal="center" vertical="center" wrapText="1"/>
      <protection locked="0"/>
    </xf>
    <xf numFmtId="0" fontId="0" fillId="17" borderId="26" xfId="0" applyFill="1" applyBorder="1" applyAlignment="1" applyProtection="1">
      <alignment horizontal="center" vertical="center" wrapText="1"/>
      <protection locked="0"/>
    </xf>
    <xf numFmtId="0" fontId="0" fillId="11" borderId="50" xfId="0" applyFill="1" applyBorder="1" applyAlignment="1" applyProtection="1">
      <alignment vertical="center" wrapText="1"/>
    </xf>
    <xf numFmtId="49" fontId="0" fillId="11" borderId="55" xfId="0" applyNumberFormat="1" applyFill="1" applyBorder="1" applyAlignment="1" applyProtection="1">
      <alignment horizontal="center" vertical="center" wrapText="1"/>
    </xf>
    <xf numFmtId="49" fontId="0" fillId="11" borderId="45" xfId="0" applyNumberFormat="1" applyFill="1" applyBorder="1" applyAlignment="1" applyProtection="1">
      <alignment horizontal="center" vertical="center" wrapText="1"/>
    </xf>
    <xf numFmtId="0" fontId="0" fillId="11" borderId="44" xfId="0" applyFill="1" applyBorder="1" applyAlignment="1" applyProtection="1">
      <alignment horizontal="center" vertical="center" wrapText="1"/>
      <protection locked="0"/>
    </xf>
    <xf numFmtId="0" fontId="0" fillId="11" borderId="45" xfId="0" applyFill="1" applyBorder="1" applyAlignment="1" applyProtection="1">
      <alignment horizontal="center" vertical="center" wrapText="1"/>
      <protection locked="0"/>
    </xf>
    <xf numFmtId="0" fontId="0" fillId="11" borderId="53" xfId="0" applyFill="1" applyBorder="1" applyAlignment="1" applyProtection="1">
      <alignment horizontal="center" vertical="center" wrapText="1"/>
      <protection locked="0"/>
    </xf>
    <xf numFmtId="0" fontId="0" fillId="11" borderId="58" xfId="0" applyFill="1" applyBorder="1" applyAlignment="1" applyProtection="1">
      <alignment horizontal="center" vertical="center" wrapText="1"/>
      <protection locked="0"/>
    </xf>
    <xf numFmtId="0" fontId="0" fillId="11" borderId="52" xfId="0" applyFill="1" applyBorder="1" applyAlignment="1" applyProtection="1">
      <alignment horizontal="center" vertical="center" wrapText="1"/>
      <protection locked="0"/>
    </xf>
    <xf numFmtId="0" fontId="0" fillId="11" borderId="52" xfId="0" applyFill="1" applyBorder="1" applyProtection="1">
      <protection locked="0"/>
    </xf>
    <xf numFmtId="0" fontId="0" fillId="11" borderId="54" xfId="0" applyFill="1" applyBorder="1" applyProtection="1">
      <protection locked="0"/>
    </xf>
    <xf numFmtId="0" fontId="0" fillId="11" borderId="53" xfId="0" applyFill="1" applyBorder="1" applyProtection="1">
      <protection locked="0"/>
    </xf>
    <xf numFmtId="0" fontId="0" fillId="11" borderId="50" xfId="0" applyFill="1" applyBorder="1" applyAlignment="1" applyProtection="1">
      <alignment horizontal="center" vertical="center" wrapText="1"/>
      <protection locked="0"/>
    </xf>
    <xf numFmtId="0" fontId="0" fillId="11" borderId="55" xfId="0" applyFill="1" applyBorder="1" applyAlignment="1" applyProtection="1">
      <alignment horizontal="center" vertical="center" wrapText="1"/>
      <protection locked="0"/>
    </xf>
    <xf numFmtId="0" fontId="0" fillId="11" borderId="50" xfId="0" applyFont="1" applyFill="1" applyBorder="1" applyAlignment="1" applyProtection="1">
      <alignment horizontal="center" vertical="center" wrapText="1"/>
      <protection locked="0"/>
    </xf>
    <xf numFmtId="0" fontId="0" fillId="0" borderId="50" xfId="0" applyFont="1" applyFill="1" applyBorder="1" applyAlignment="1" applyProtection="1">
      <alignment horizontal="center" vertical="center" wrapText="1"/>
      <protection locked="0"/>
    </xf>
    <xf numFmtId="0" fontId="0" fillId="0" borderId="51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vertical="center" wrapText="1"/>
    </xf>
    <xf numFmtId="0" fontId="0" fillId="0" borderId="57" xfId="0" applyFill="1" applyBorder="1" applyAlignment="1" applyProtection="1">
      <alignment horizontal="center" vertical="center" wrapText="1"/>
    </xf>
    <xf numFmtId="49" fontId="0" fillId="0" borderId="40" xfId="0" applyNumberFormat="1" applyFill="1" applyBorder="1" applyAlignment="1" applyProtection="1">
      <alignment horizontal="center" vertical="center" wrapText="1"/>
    </xf>
    <xf numFmtId="0" fontId="0" fillId="0" borderId="49" xfId="0" applyFill="1" applyBorder="1" applyAlignment="1" applyProtection="1">
      <alignment horizontal="center" vertical="center" wrapText="1"/>
      <protection locked="0"/>
    </xf>
    <xf numFmtId="0" fontId="0" fillId="0" borderId="40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vertical="center" wrapText="1"/>
    </xf>
    <xf numFmtId="0" fontId="0" fillId="0" borderId="39" xfId="0" applyFill="1" applyBorder="1" applyAlignment="1" applyProtection="1">
      <alignment vertical="center" wrapText="1"/>
    </xf>
    <xf numFmtId="0" fontId="0" fillId="19" borderId="35" xfId="0" applyFill="1" applyBorder="1" applyAlignment="1" applyProtection="1">
      <alignment vertical="center" wrapText="1"/>
    </xf>
    <xf numFmtId="0" fontId="0" fillId="19" borderId="36" xfId="0" applyFill="1" applyBorder="1" applyAlignment="1" applyProtection="1">
      <alignment vertical="center" wrapText="1"/>
    </xf>
    <xf numFmtId="0" fontId="0" fillId="19" borderId="36" xfId="0" applyFill="1" applyBorder="1" applyAlignment="1" applyProtection="1">
      <alignment vertical="center" wrapText="1"/>
      <protection locked="0"/>
    </xf>
    <xf numFmtId="0" fontId="0" fillId="19" borderId="37" xfId="0" applyFill="1" applyBorder="1" applyAlignment="1" applyProtection="1">
      <alignment horizontal="center" vertical="center" wrapText="1"/>
    </xf>
    <xf numFmtId="0" fontId="0" fillId="19" borderId="15" xfId="0" applyFill="1" applyBorder="1" applyAlignment="1" applyProtection="1">
      <alignment vertical="center" wrapText="1"/>
    </xf>
    <xf numFmtId="0" fontId="0" fillId="19" borderId="20" xfId="0" applyFill="1" applyBorder="1" applyAlignment="1" applyProtection="1">
      <alignment vertical="center" wrapText="1"/>
    </xf>
    <xf numFmtId="0" fontId="0" fillId="19" borderId="20" xfId="0" applyFill="1" applyBorder="1" applyAlignment="1" applyProtection="1">
      <alignment vertical="center" wrapText="1"/>
      <protection locked="0"/>
    </xf>
    <xf numFmtId="0" fontId="0" fillId="19" borderId="16" xfId="0" applyFill="1" applyBorder="1" applyAlignment="1" applyProtection="1">
      <alignment horizontal="center" vertical="center" wrapText="1"/>
    </xf>
    <xf numFmtId="0" fontId="0" fillId="19" borderId="38" xfId="0" applyFont="1" applyFill="1" applyBorder="1" applyAlignment="1" applyProtection="1">
      <alignment horizontal="center" vertical="center" wrapText="1"/>
    </xf>
    <xf numFmtId="0" fontId="0" fillId="19" borderId="40" xfId="0" applyFont="1" applyFill="1" applyBorder="1" applyAlignment="1" applyProtection="1">
      <alignment horizontal="center" vertical="center" wrapText="1"/>
    </xf>
    <xf numFmtId="0" fontId="0" fillId="4" borderId="66" xfId="0" applyFill="1" applyBorder="1" applyAlignment="1" applyProtection="1">
      <alignment vertical="center" wrapText="1"/>
    </xf>
    <xf numFmtId="0" fontId="0" fillId="4" borderId="67" xfId="0" applyFill="1" applyBorder="1" applyAlignment="1" applyProtection="1">
      <alignment vertical="center" wrapText="1"/>
      <protection locked="0"/>
    </xf>
    <xf numFmtId="0" fontId="0" fillId="4" borderId="68" xfId="0" applyFill="1" applyBorder="1" applyAlignment="1" applyProtection="1">
      <alignment horizontal="center" vertical="center" wrapText="1"/>
    </xf>
    <xf numFmtId="0" fontId="1" fillId="4" borderId="32" xfId="0" applyFont="1" applyFill="1" applyBorder="1" applyAlignment="1" applyProtection="1">
      <alignment horizontal="center" vertical="center" wrapText="1"/>
    </xf>
    <xf numFmtId="0" fontId="1" fillId="4" borderId="34" xfId="0" applyFont="1" applyFill="1" applyBorder="1" applyAlignment="1" applyProtection="1">
      <alignment horizontal="center" vertical="center" wrapText="1"/>
    </xf>
    <xf numFmtId="0" fontId="0" fillId="22" borderId="61" xfId="0" applyFont="1" applyFill="1" applyBorder="1" applyAlignment="1" applyProtection="1">
      <alignment horizontal="center" vertical="center" wrapText="1"/>
    </xf>
    <xf numFmtId="0" fontId="0" fillId="22" borderId="40" xfId="0" applyFont="1" applyFill="1" applyBorder="1" applyAlignment="1" applyProtection="1">
      <alignment horizontal="center" vertical="center" wrapText="1"/>
    </xf>
    <xf numFmtId="0" fontId="0" fillId="22" borderId="35" xfId="0" applyFill="1" applyBorder="1" applyAlignment="1" applyProtection="1">
      <alignment vertical="center" wrapText="1"/>
    </xf>
    <xf numFmtId="0" fontId="0" fillId="22" borderId="36" xfId="0" applyFill="1" applyBorder="1" applyAlignment="1" applyProtection="1">
      <alignment vertical="center" wrapText="1"/>
    </xf>
    <xf numFmtId="0" fontId="0" fillId="22" borderId="36" xfId="0" applyFill="1" applyBorder="1" applyAlignment="1" applyProtection="1">
      <alignment vertical="center" wrapText="1"/>
      <protection locked="0"/>
    </xf>
    <xf numFmtId="0" fontId="0" fillId="22" borderId="37" xfId="0" applyFill="1" applyBorder="1" applyAlignment="1" applyProtection="1">
      <alignment horizontal="center" vertical="center" wrapText="1"/>
    </xf>
    <xf numFmtId="0" fontId="0" fillId="22" borderId="38" xfId="0" applyFill="1" applyBorder="1" applyAlignment="1" applyProtection="1">
      <alignment vertical="center" wrapText="1"/>
    </xf>
    <xf numFmtId="0" fontId="0" fillId="22" borderId="39" xfId="0" applyFill="1" applyBorder="1" applyAlignment="1" applyProtection="1">
      <alignment vertical="center" wrapText="1"/>
    </xf>
    <xf numFmtId="0" fontId="0" fillId="22" borderId="39" xfId="0" applyFill="1" applyBorder="1" applyAlignment="1" applyProtection="1">
      <alignment vertical="center" wrapText="1"/>
      <protection locked="0"/>
    </xf>
    <xf numFmtId="0" fontId="0" fillId="22" borderId="40" xfId="0" applyFill="1" applyBorder="1" applyAlignment="1" applyProtection="1">
      <alignment horizontal="center" vertical="center" wrapText="1"/>
    </xf>
    <xf numFmtId="0" fontId="1" fillId="16" borderId="32" xfId="0" applyFont="1" applyFill="1" applyBorder="1" applyAlignment="1" applyProtection="1">
      <alignment horizontal="center" vertical="center" wrapText="1"/>
    </xf>
    <xf numFmtId="0" fontId="1" fillId="16" borderId="34" xfId="0" applyFont="1" applyFill="1" applyBorder="1" applyAlignment="1" applyProtection="1">
      <alignment horizontal="center" vertical="center" wrapText="1"/>
    </xf>
    <xf numFmtId="0" fontId="1" fillId="22" borderId="33" xfId="0" applyFont="1" applyFill="1" applyBorder="1" applyAlignment="1" applyProtection="1">
      <alignment horizontal="center" vertical="center" wrapText="1"/>
    </xf>
    <xf numFmtId="0" fontId="1" fillId="22" borderId="34" xfId="0" applyFont="1" applyFill="1" applyBorder="1" applyAlignment="1" applyProtection="1">
      <alignment horizontal="center" vertical="center" wrapText="1"/>
    </xf>
    <xf numFmtId="0" fontId="1" fillId="19" borderId="32" xfId="0" applyFont="1" applyFill="1" applyBorder="1" applyAlignment="1" applyProtection="1">
      <alignment horizontal="center" vertical="center" wrapText="1"/>
    </xf>
    <xf numFmtId="0" fontId="1" fillId="19" borderId="34" xfId="0" applyFont="1" applyFill="1" applyBorder="1" applyAlignment="1" applyProtection="1">
      <alignment horizontal="center" vertical="center" wrapText="1"/>
    </xf>
    <xf numFmtId="0" fontId="1" fillId="5" borderId="32" xfId="0" applyFont="1" applyFill="1" applyBorder="1" applyAlignment="1" applyProtection="1">
      <alignment horizontal="center" vertical="center" wrapText="1"/>
    </xf>
    <xf numFmtId="0" fontId="1" fillId="5" borderId="33" xfId="0" applyFont="1" applyFill="1" applyBorder="1" applyAlignment="1" applyProtection="1">
      <alignment horizontal="center" vertical="center" wrapText="1"/>
    </xf>
    <xf numFmtId="0" fontId="1" fillId="5" borderId="34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6" borderId="34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8" borderId="33" xfId="0" applyFont="1" applyFill="1" applyBorder="1" applyAlignment="1" applyProtection="1">
      <alignment horizontal="center" vertical="center" wrapText="1"/>
    </xf>
    <xf numFmtId="0" fontId="1" fillId="8" borderId="34" xfId="0" applyFont="1" applyFill="1" applyBorder="1" applyAlignment="1" applyProtection="1">
      <alignment horizontal="center" vertical="center" wrapText="1"/>
    </xf>
    <xf numFmtId="0" fontId="1" fillId="11" borderId="32" xfId="0" applyFont="1" applyFill="1" applyBorder="1" applyAlignment="1" applyProtection="1">
      <alignment horizontal="center" vertical="center" wrapText="1"/>
    </xf>
    <xf numFmtId="0" fontId="1" fillId="11" borderId="34" xfId="0" applyFont="1" applyFill="1" applyBorder="1" applyAlignment="1" applyProtection="1">
      <alignment horizontal="center" vertical="center" wrapText="1"/>
    </xf>
    <xf numFmtId="0" fontId="1" fillId="4" borderId="32" xfId="0" applyFont="1" applyFill="1" applyBorder="1" applyAlignment="1" applyProtection="1">
      <alignment horizontal="center" vertical="center" wrapText="1"/>
    </xf>
    <xf numFmtId="0" fontId="1" fillId="4" borderId="34" xfId="0" applyFont="1" applyFill="1" applyBorder="1" applyAlignment="1" applyProtection="1">
      <alignment horizontal="center" vertical="center" wrapText="1"/>
    </xf>
    <xf numFmtId="0" fontId="1" fillId="20" borderId="32" xfId="0" applyFont="1" applyFill="1" applyBorder="1" applyAlignment="1" applyProtection="1">
      <alignment horizontal="center" vertical="center" wrapText="1"/>
    </xf>
    <xf numFmtId="0" fontId="1" fillId="20" borderId="34" xfId="0" applyFont="1" applyFill="1" applyBorder="1" applyAlignment="1" applyProtection="1">
      <alignment horizontal="center" vertical="center" wrapText="1"/>
    </xf>
    <xf numFmtId="0" fontId="1" fillId="20" borderId="33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0</xdr:row>
      <xdr:rowOff>47625</xdr:rowOff>
    </xdr:from>
    <xdr:to>
      <xdr:col>4</xdr:col>
      <xdr:colOff>819150</xdr:colOff>
      <xdr:row>3</xdr:row>
      <xdr:rowOff>95250</xdr:rowOff>
    </xdr:to>
    <xdr:pic>
      <xdr:nvPicPr>
        <xdr:cNvPr id="5" name="Grafik 4" descr="IAB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47625"/>
          <a:ext cx="9144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1</xdr:col>
      <xdr:colOff>371475</xdr:colOff>
      <xdr:row>3</xdr:row>
      <xdr:rowOff>161925</xdr:rowOff>
    </xdr:to>
    <xdr:pic>
      <xdr:nvPicPr>
        <xdr:cNvPr id="4" name="Grafik 3" descr="Logo SC WiSo - Arbon 8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23526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152400</xdr:rowOff>
    </xdr:from>
    <xdr:to>
      <xdr:col>2</xdr:col>
      <xdr:colOff>0</xdr:colOff>
      <xdr:row>4</xdr:row>
      <xdr:rowOff>57150</xdr:rowOff>
    </xdr:to>
    <xdr:pic>
      <xdr:nvPicPr>
        <xdr:cNvPr id="4" name="Grafik 3" descr="Logo SC WiSo - Arbon 80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2400"/>
          <a:ext cx="1838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112184</xdr:colOff>
      <xdr:row>0</xdr:row>
      <xdr:rowOff>74083</xdr:rowOff>
    </xdr:from>
    <xdr:to>
      <xdr:col>31</xdr:col>
      <xdr:colOff>749301</xdr:colOff>
      <xdr:row>3</xdr:row>
      <xdr:rowOff>121708</xdr:rowOff>
    </xdr:to>
    <xdr:pic>
      <xdr:nvPicPr>
        <xdr:cNvPr id="6" name="Grafik 5" descr="IABS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0434" y="74083"/>
          <a:ext cx="1219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workbookViewId="0">
      <selection activeCell="F21" sqref="F21"/>
    </sheetView>
  </sheetViews>
  <sheetFormatPr baseColWidth="10" defaultRowHeight="15" x14ac:dyDescent="0.25"/>
  <cols>
    <col min="1" max="1" width="32" customWidth="1"/>
    <col min="2" max="2" width="12.28515625" customWidth="1"/>
    <col min="3" max="3" width="16.28515625" customWidth="1"/>
    <col min="4" max="4" width="14.5703125" customWidth="1"/>
    <col min="5" max="5" width="13.28515625" customWidth="1"/>
  </cols>
  <sheetData>
    <row r="1" spans="1:6" x14ac:dyDescent="0.25">
      <c r="A1" s="19"/>
      <c r="B1" s="19"/>
      <c r="C1" s="19"/>
      <c r="D1" s="19"/>
      <c r="E1" s="19"/>
      <c r="F1" s="19"/>
    </row>
    <row r="2" spans="1:6" x14ac:dyDescent="0.25">
      <c r="A2" s="19"/>
      <c r="B2" s="19"/>
      <c r="C2" s="19"/>
      <c r="D2" s="19"/>
      <c r="E2" s="19"/>
      <c r="F2" s="19"/>
    </row>
    <row r="3" spans="1:6" x14ac:dyDescent="0.25">
      <c r="A3" s="19"/>
      <c r="B3" s="19"/>
      <c r="C3" s="19"/>
      <c r="D3" s="19"/>
      <c r="E3" s="19"/>
      <c r="F3" s="19"/>
    </row>
    <row r="4" spans="1:6" x14ac:dyDescent="0.25">
      <c r="A4" s="19"/>
      <c r="B4" s="19"/>
      <c r="C4" s="19"/>
      <c r="D4" s="19"/>
      <c r="E4" s="19"/>
      <c r="F4" s="19"/>
    </row>
    <row r="5" spans="1:6" ht="18.75" x14ac:dyDescent="0.25">
      <c r="A5" s="21" t="s">
        <v>69</v>
      </c>
      <c r="B5" s="21"/>
      <c r="C5" s="19"/>
      <c r="D5" s="19"/>
      <c r="E5" s="19"/>
      <c r="F5" s="19"/>
    </row>
    <row r="6" spans="1:6" x14ac:dyDescent="0.25">
      <c r="A6" s="19"/>
      <c r="B6" s="19"/>
      <c r="C6" s="19"/>
      <c r="D6" s="19"/>
      <c r="E6" s="19"/>
      <c r="F6" s="19"/>
    </row>
    <row r="7" spans="1:6" x14ac:dyDescent="0.25">
      <c r="A7" s="36" t="s">
        <v>9</v>
      </c>
      <c r="B7" s="36"/>
      <c r="C7" s="19"/>
      <c r="D7" s="19"/>
      <c r="E7" s="19"/>
      <c r="F7" s="19"/>
    </row>
    <row r="8" spans="1:6" ht="15.75" thickBot="1" x14ac:dyDescent="0.3">
      <c r="A8" s="19"/>
      <c r="B8" s="19"/>
      <c r="C8" s="19"/>
      <c r="D8" s="19"/>
      <c r="E8" s="19"/>
      <c r="F8" s="19"/>
    </row>
    <row r="9" spans="1:6" x14ac:dyDescent="0.25">
      <c r="A9" s="37" t="s">
        <v>10</v>
      </c>
      <c r="B9" s="38" t="s">
        <v>47</v>
      </c>
      <c r="C9" s="38" t="s">
        <v>11</v>
      </c>
      <c r="D9" s="38" t="s">
        <v>12</v>
      </c>
      <c r="E9" s="39" t="s">
        <v>13</v>
      </c>
      <c r="F9" s="19"/>
    </row>
    <row r="10" spans="1:6" ht="15.75" thickBot="1" x14ac:dyDescent="0.3">
      <c r="A10" s="40" t="s">
        <v>14</v>
      </c>
      <c r="B10" s="41" t="s">
        <v>46</v>
      </c>
      <c r="C10" s="41" t="s">
        <v>15</v>
      </c>
      <c r="D10" s="41" t="s">
        <v>16</v>
      </c>
      <c r="E10" s="42" t="s">
        <v>17</v>
      </c>
      <c r="F10" s="19"/>
    </row>
    <row r="11" spans="1:6" x14ac:dyDescent="0.25">
      <c r="A11" s="313" t="s">
        <v>40</v>
      </c>
      <c r="B11" s="314" t="s">
        <v>48</v>
      </c>
      <c r="C11" s="315"/>
      <c r="D11" s="315"/>
      <c r="E11" s="316">
        <v>8</v>
      </c>
      <c r="F11" s="19"/>
    </row>
    <row r="12" spans="1:6" ht="15.75" thickBot="1" x14ac:dyDescent="0.3">
      <c r="A12" s="317" t="s">
        <v>40</v>
      </c>
      <c r="B12" s="318" t="s">
        <v>48</v>
      </c>
      <c r="C12" s="319"/>
      <c r="D12" s="319"/>
      <c r="E12" s="320"/>
      <c r="F12" s="19"/>
    </row>
    <row r="13" spans="1:6" x14ac:dyDescent="0.25">
      <c r="A13" s="43" t="s">
        <v>30</v>
      </c>
      <c r="B13" s="44" t="s">
        <v>129</v>
      </c>
      <c r="C13" s="94" t="s">
        <v>44</v>
      </c>
      <c r="D13" s="94" t="s">
        <v>18</v>
      </c>
      <c r="E13" s="45">
        <v>15</v>
      </c>
      <c r="F13" s="19"/>
    </row>
    <row r="14" spans="1:6" ht="15.75" thickBot="1" x14ac:dyDescent="0.3">
      <c r="A14" s="46" t="s">
        <v>30</v>
      </c>
      <c r="B14" s="47" t="s">
        <v>129</v>
      </c>
      <c r="C14" s="95"/>
      <c r="D14" s="95"/>
      <c r="E14" s="48"/>
      <c r="F14" s="19"/>
    </row>
    <row r="15" spans="1:6" x14ac:dyDescent="0.25">
      <c r="A15" s="49" t="s">
        <v>31</v>
      </c>
      <c r="B15" s="50" t="s">
        <v>27</v>
      </c>
      <c r="C15" s="96" t="s">
        <v>78</v>
      </c>
      <c r="D15" s="96" t="s">
        <v>79</v>
      </c>
      <c r="E15" s="51">
        <v>12</v>
      </c>
      <c r="F15" s="19"/>
    </row>
    <row r="16" spans="1:6" ht="15.75" thickBot="1" x14ac:dyDescent="0.3">
      <c r="A16" s="52" t="s">
        <v>43</v>
      </c>
      <c r="B16" s="53" t="s">
        <v>27</v>
      </c>
      <c r="C16" s="97" t="s">
        <v>81</v>
      </c>
      <c r="D16" s="97" t="s">
        <v>80</v>
      </c>
      <c r="E16" s="54"/>
      <c r="F16" s="19"/>
    </row>
    <row r="17" spans="1:6" ht="15.75" thickBot="1" x14ac:dyDescent="0.3">
      <c r="A17" s="55" t="s">
        <v>33</v>
      </c>
      <c r="B17" s="56" t="s">
        <v>4</v>
      </c>
      <c r="C17" s="226" t="s">
        <v>132</v>
      </c>
      <c r="D17" s="98" t="s">
        <v>134</v>
      </c>
      <c r="E17" s="57">
        <v>11</v>
      </c>
      <c r="F17" s="19"/>
    </row>
    <row r="18" spans="1:6" ht="15.75" thickBot="1" x14ac:dyDescent="0.3">
      <c r="A18" s="323"/>
      <c r="B18" s="56" t="s">
        <v>4</v>
      </c>
      <c r="C18" s="226" t="s">
        <v>133</v>
      </c>
      <c r="D18" s="324" t="s">
        <v>136</v>
      </c>
      <c r="E18" s="325"/>
      <c r="F18" s="19"/>
    </row>
    <row r="19" spans="1:6" x14ac:dyDescent="0.25">
      <c r="A19" s="330" t="s">
        <v>49</v>
      </c>
      <c r="B19" s="331" t="s">
        <v>19</v>
      </c>
      <c r="C19" s="332" t="s">
        <v>140</v>
      </c>
      <c r="D19" s="332" t="s">
        <v>141</v>
      </c>
      <c r="E19" s="333">
        <v>1</v>
      </c>
      <c r="F19" s="19"/>
    </row>
    <row r="20" spans="1:6" ht="15.75" thickBot="1" x14ac:dyDescent="0.3">
      <c r="A20" s="334" t="s">
        <v>49</v>
      </c>
      <c r="B20" s="335" t="s">
        <v>19</v>
      </c>
      <c r="C20" s="336" t="s">
        <v>132</v>
      </c>
      <c r="D20" s="336"/>
      <c r="E20" s="337"/>
      <c r="F20" s="19"/>
    </row>
    <row r="21" spans="1:6" ht="15.75" thickBot="1" x14ac:dyDescent="0.3">
      <c r="A21" s="64" t="s">
        <v>35</v>
      </c>
      <c r="B21" s="65" t="s">
        <v>50</v>
      </c>
      <c r="C21" s="101"/>
      <c r="D21" s="101"/>
      <c r="E21" s="66">
        <v>1</v>
      </c>
      <c r="F21" s="19"/>
    </row>
    <row r="22" spans="1:6" x14ac:dyDescent="0.25">
      <c r="A22" s="67" t="s">
        <v>34</v>
      </c>
      <c r="B22" s="68" t="s">
        <v>51</v>
      </c>
      <c r="C22" s="102" t="s">
        <v>7</v>
      </c>
      <c r="D22" s="102" t="s">
        <v>45</v>
      </c>
      <c r="E22" s="69">
        <v>8.5</v>
      </c>
      <c r="F22" s="19"/>
    </row>
    <row r="23" spans="1:6" ht="15.75" thickBot="1" x14ac:dyDescent="0.3">
      <c r="A23" s="70" t="s">
        <v>34</v>
      </c>
      <c r="B23" s="71" t="s">
        <v>51</v>
      </c>
      <c r="C23" s="103" t="s">
        <v>131</v>
      </c>
      <c r="D23" s="103" t="s">
        <v>135</v>
      </c>
      <c r="E23" s="72"/>
      <c r="F23" s="19"/>
    </row>
    <row r="24" spans="1:6" x14ac:dyDescent="0.25">
      <c r="A24" s="73" t="s">
        <v>22</v>
      </c>
      <c r="B24" s="74" t="s">
        <v>25</v>
      </c>
      <c r="C24" s="104"/>
      <c r="D24" s="104"/>
      <c r="E24" s="75"/>
      <c r="F24" s="19"/>
    </row>
    <row r="25" spans="1:6" ht="15.75" thickBot="1" x14ac:dyDescent="0.3">
      <c r="A25" s="76" t="s">
        <v>22</v>
      </c>
      <c r="B25" s="77" t="s">
        <v>25</v>
      </c>
      <c r="C25" s="105"/>
      <c r="D25" s="105"/>
      <c r="E25" s="78"/>
      <c r="F25" s="19"/>
    </row>
    <row r="26" spans="1:6" x14ac:dyDescent="0.25">
      <c r="A26" s="175" t="s">
        <v>28</v>
      </c>
      <c r="B26" s="176" t="s">
        <v>52</v>
      </c>
      <c r="C26" s="177" t="s">
        <v>63</v>
      </c>
      <c r="D26" s="177" t="s">
        <v>64</v>
      </c>
      <c r="E26" s="178">
        <v>8</v>
      </c>
      <c r="F26" s="19"/>
    </row>
    <row r="27" spans="1:6" ht="15.75" thickBot="1" x14ac:dyDescent="0.3">
      <c r="A27" s="179" t="s">
        <v>28</v>
      </c>
      <c r="B27" s="180" t="s">
        <v>52</v>
      </c>
      <c r="C27" s="181" t="s">
        <v>63</v>
      </c>
      <c r="D27" s="181" t="s">
        <v>65</v>
      </c>
      <c r="E27" s="182"/>
      <c r="F27" s="19"/>
    </row>
    <row r="28" spans="1:6" x14ac:dyDescent="0.25">
      <c r="A28" s="58" t="s">
        <v>32</v>
      </c>
      <c r="B28" s="59" t="s">
        <v>53</v>
      </c>
      <c r="C28" s="99"/>
      <c r="D28" s="99"/>
      <c r="E28" s="60"/>
      <c r="F28" s="19"/>
    </row>
    <row r="29" spans="1:6" ht="15.75" thickBot="1" x14ac:dyDescent="0.3">
      <c r="A29" s="61" t="s">
        <v>32</v>
      </c>
      <c r="B29" s="62" t="s">
        <v>53</v>
      </c>
      <c r="C29" s="100"/>
      <c r="D29" s="100"/>
      <c r="E29" s="63"/>
      <c r="F29" s="19"/>
    </row>
    <row r="30" spans="1:6" x14ac:dyDescent="0.25">
      <c r="A30" s="169" t="s">
        <v>71</v>
      </c>
      <c r="B30" s="170" t="s">
        <v>72</v>
      </c>
      <c r="C30" s="171"/>
      <c r="D30" s="171"/>
      <c r="E30" s="172"/>
      <c r="F30" s="19"/>
    </row>
    <row r="31" spans="1:6" ht="15.75" thickBot="1" x14ac:dyDescent="0.3">
      <c r="A31" s="311" t="s">
        <v>71</v>
      </c>
      <c r="B31" s="312" t="s">
        <v>72</v>
      </c>
      <c r="C31" s="173"/>
      <c r="D31" s="173"/>
      <c r="E31" s="174"/>
      <c r="F31" s="19"/>
    </row>
    <row r="32" spans="1:6" x14ac:dyDescent="0.25">
      <c r="A32" s="58" t="s">
        <v>29</v>
      </c>
      <c r="B32" s="59" t="s">
        <v>54</v>
      </c>
      <c r="C32" s="99"/>
      <c r="D32" s="99"/>
      <c r="E32" s="60"/>
      <c r="F32" s="19"/>
    </row>
    <row r="33" spans="1:6" ht="15.75" thickBot="1" x14ac:dyDescent="0.3">
      <c r="A33" s="61" t="s">
        <v>29</v>
      </c>
      <c r="B33" s="62" t="s">
        <v>54</v>
      </c>
      <c r="C33" s="106"/>
      <c r="D33" s="106"/>
      <c r="E33" s="80"/>
      <c r="F33" s="19"/>
    </row>
    <row r="34" spans="1:6" x14ac:dyDescent="0.25">
      <c r="A34" s="161" t="s">
        <v>42</v>
      </c>
      <c r="B34" s="162" t="s">
        <v>55</v>
      </c>
      <c r="C34" s="163"/>
      <c r="D34" s="163"/>
      <c r="E34" s="164">
        <v>8</v>
      </c>
      <c r="F34" s="19"/>
    </row>
    <row r="35" spans="1:6" ht="15.75" thickBot="1" x14ac:dyDescent="0.3">
      <c r="A35" s="165" t="s">
        <v>42</v>
      </c>
      <c r="B35" s="166" t="s">
        <v>55</v>
      </c>
      <c r="C35" s="167"/>
      <c r="D35" s="167"/>
      <c r="E35" s="168"/>
      <c r="F35" s="19"/>
    </row>
    <row r="36" spans="1:6" x14ac:dyDescent="0.25">
      <c r="A36" s="81" t="s">
        <v>5</v>
      </c>
      <c r="B36" s="82" t="s">
        <v>5</v>
      </c>
      <c r="C36" s="107" t="s">
        <v>137</v>
      </c>
      <c r="D36" s="107" t="s">
        <v>130</v>
      </c>
      <c r="E36" s="83">
        <v>62</v>
      </c>
      <c r="F36" s="19"/>
    </row>
    <row r="37" spans="1:6" x14ac:dyDescent="0.25">
      <c r="A37" s="84" t="s">
        <v>5</v>
      </c>
      <c r="B37" s="85" t="s">
        <v>5</v>
      </c>
      <c r="C37" s="108" t="s">
        <v>37</v>
      </c>
      <c r="D37" s="108" t="s">
        <v>38</v>
      </c>
      <c r="E37" s="86"/>
      <c r="F37" s="19"/>
    </row>
    <row r="38" spans="1:6" x14ac:dyDescent="0.25">
      <c r="A38" s="84" t="s">
        <v>5</v>
      </c>
      <c r="B38" s="85" t="s">
        <v>5</v>
      </c>
      <c r="C38" s="108" t="s">
        <v>57</v>
      </c>
      <c r="D38" s="108" t="s">
        <v>56</v>
      </c>
      <c r="E38" s="86"/>
      <c r="F38" s="19"/>
    </row>
    <row r="39" spans="1:6" ht="15.75" thickBot="1" x14ac:dyDescent="0.3">
      <c r="A39" s="87" t="s">
        <v>5</v>
      </c>
      <c r="B39" s="88" t="s">
        <v>5</v>
      </c>
      <c r="C39" s="109" t="s">
        <v>138</v>
      </c>
      <c r="D39" s="109" t="s">
        <v>139</v>
      </c>
      <c r="E39" s="89"/>
      <c r="F39" s="19"/>
    </row>
    <row r="40" spans="1:6" ht="15.75" thickBot="1" x14ac:dyDescent="0.3">
      <c r="A40" s="90" t="s">
        <v>70</v>
      </c>
      <c r="B40" s="91" t="s">
        <v>41</v>
      </c>
      <c r="C40" s="110" t="s">
        <v>20</v>
      </c>
      <c r="D40" s="110" t="s">
        <v>21</v>
      </c>
      <c r="E40" s="92">
        <v>9.5</v>
      </c>
      <c r="F40" s="19"/>
    </row>
    <row r="41" spans="1:6" x14ac:dyDescent="0.25">
      <c r="A41" s="58" t="s">
        <v>36</v>
      </c>
      <c r="B41" s="59" t="s">
        <v>3</v>
      </c>
      <c r="C41" s="99"/>
      <c r="D41" s="99"/>
      <c r="E41" s="60"/>
      <c r="F41" s="19"/>
    </row>
    <row r="42" spans="1:6" ht="15.75" thickBot="1" x14ac:dyDescent="0.3">
      <c r="A42" s="93" t="s">
        <v>36</v>
      </c>
      <c r="B42" s="79" t="s">
        <v>3</v>
      </c>
      <c r="C42" s="106"/>
      <c r="D42" s="106"/>
      <c r="E42" s="80"/>
      <c r="F42" s="19"/>
    </row>
    <row r="43" spans="1:6" x14ac:dyDescent="0.25">
      <c r="A43" s="19"/>
      <c r="B43" s="19"/>
      <c r="C43" s="19"/>
      <c r="D43" s="19"/>
      <c r="E43" s="19">
        <f>SUM(E11:E42)</f>
        <v>144</v>
      </c>
      <c r="F43" s="19"/>
    </row>
    <row r="44" spans="1:6" x14ac:dyDescent="0.25">
      <c r="A44" s="19"/>
      <c r="B44" s="19"/>
      <c r="C44" s="19"/>
      <c r="D44" s="19"/>
      <c r="E44" s="19"/>
      <c r="F44" s="19"/>
    </row>
    <row r="45" spans="1:6" x14ac:dyDescent="0.25">
      <c r="B45" s="19"/>
      <c r="C45" s="19"/>
      <c r="D45" s="19"/>
      <c r="E45" s="19"/>
      <c r="F45" s="19"/>
    </row>
    <row r="46" spans="1:6" x14ac:dyDescent="0.25">
      <c r="A46" s="19" t="s">
        <v>39</v>
      </c>
      <c r="B46" s="19"/>
      <c r="C46" s="19"/>
      <c r="D46" s="19"/>
      <c r="E46" s="19"/>
      <c r="F46" s="19"/>
    </row>
    <row r="47" spans="1:6" x14ac:dyDescent="0.25">
      <c r="A47" s="19"/>
      <c r="B47" s="19"/>
      <c r="C47" s="19"/>
      <c r="D47" s="19"/>
      <c r="E47" s="19"/>
      <c r="F47" s="19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44"/>
  <sheetViews>
    <sheetView tabSelected="1" zoomScale="90" zoomScaleNormal="90" workbookViewId="0">
      <selection activeCell="J21" sqref="J21"/>
    </sheetView>
  </sheetViews>
  <sheetFormatPr baseColWidth="10" defaultRowHeight="15" x14ac:dyDescent="0.25"/>
  <cols>
    <col min="1" max="1" width="35.28515625" customWidth="1"/>
    <col min="2" max="2" width="11" style="1" customWidth="1"/>
    <col min="3" max="5" width="14" style="124" customWidth="1"/>
    <col min="6" max="6" width="10.28515625" customWidth="1"/>
    <col min="7" max="7" width="9.140625" customWidth="1"/>
    <col min="8" max="8" width="9" customWidth="1"/>
    <col min="9" max="9" width="11.5703125" customWidth="1"/>
    <col min="10" max="10" width="13" customWidth="1"/>
    <col min="11" max="13" width="13.140625" customWidth="1"/>
    <col min="14" max="14" width="9.42578125" customWidth="1"/>
    <col min="15" max="15" width="10.5703125" customWidth="1"/>
    <col min="16" max="16" width="4.42578125" hidden="1" customWidth="1"/>
    <col min="17" max="18" width="11.42578125" hidden="1" customWidth="1"/>
    <col min="19" max="19" width="1.7109375" hidden="1" customWidth="1"/>
    <col min="20" max="21" width="11.42578125" hidden="1" customWidth="1"/>
    <col min="22" max="22" width="11.42578125" customWidth="1"/>
    <col min="23" max="27" width="12.85546875" customWidth="1"/>
    <col min="28" max="29" width="8.28515625" customWidth="1"/>
    <col min="30" max="30" width="12.85546875" customWidth="1"/>
    <col min="31" max="31" width="8.7109375" customWidth="1"/>
    <col min="32" max="32" width="11.42578125" customWidth="1"/>
    <col min="33" max="33" width="5.42578125" style="1" customWidth="1"/>
  </cols>
  <sheetData>
    <row r="1" spans="1:37" x14ac:dyDescent="0.25">
      <c r="A1" s="19"/>
      <c r="B1" s="20"/>
      <c r="C1" s="126"/>
      <c r="D1" s="126"/>
      <c r="E1" s="126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20"/>
    </row>
    <row r="2" spans="1:37" x14ac:dyDescent="0.25">
      <c r="A2" s="19"/>
      <c r="B2" s="20"/>
      <c r="C2" s="126"/>
      <c r="D2" s="126"/>
      <c r="E2" s="126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0"/>
    </row>
    <row r="3" spans="1:37" x14ac:dyDescent="0.25">
      <c r="A3" s="19"/>
      <c r="B3" s="20"/>
      <c r="C3" s="126"/>
      <c r="D3" s="126"/>
      <c r="E3" s="126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</row>
    <row r="4" spans="1:37" x14ac:dyDescent="0.25">
      <c r="A4" s="19"/>
      <c r="B4" s="20"/>
      <c r="C4" s="126"/>
      <c r="D4" s="126"/>
      <c r="E4" s="12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20"/>
    </row>
    <row r="5" spans="1:37" x14ac:dyDescent="0.25">
      <c r="A5" s="19"/>
      <c r="B5" s="20"/>
      <c r="C5" s="126"/>
      <c r="D5" s="126"/>
      <c r="E5" s="12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</row>
    <row r="6" spans="1:37" ht="18.75" x14ac:dyDescent="0.25">
      <c r="A6" s="21" t="str">
        <f>Kampfrichter!A5</f>
        <v>Kampfrichtereinteilung IABS St. Gallen 2016</v>
      </c>
      <c r="B6" s="20"/>
      <c r="C6" s="126"/>
      <c r="D6" s="126"/>
      <c r="E6" s="126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</row>
    <row r="7" spans="1:37" x14ac:dyDescent="0.25">
      <c r="A7" s="19"/>
      <c r="B7" s="20"/>
      <c r="C7" s="126"/>
      <c r="D7" s="126"/>
      <c r="E7" s="126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</row>
    <row r="8" spans="1:37" ht="15.75" customHeight="1" thickBot="1" x14ac:dyDescent="0.3">
      <c r="A8" s="22" t="s">
        <v>0</v>
      </c>
      <c r="B8" s="20"/>
      <c r="C8" s="126"/>
      <c r="D8" s="126"/>
      <c r="E8" s="126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0"/>
      <c r="AI8" s="3"/>
      <c r="AJ8" s="3"/>
      <c r="AK8" s="3"/>
    </row>
    <row r="9" spans="1:37" ht="15.75" customHeight="1" thickBot="1" x14ac:dyDescent="0.3">
      <c r="A9" s="23" t="s">
        <v>1</v>
      </c>
      <c r="B9" s="24" t="s">
        <v>2</v>
      </c>
      <c r="C9" s="211" t="s">
        <v>75</v>
      </c>
      <c r="D9" s="342" t="str">
        <f>Kampfrichter!$B$11</f>
        <v>AT</v>
      </c>
      <c r="E9" s="343"/>
      <c r="F9" s="347" t="str">
        <f>Kampfrichter!B$13</f>
        <v>FN</v>
      </c>
      <c r="G9" s="348"/>
      <c r="H9" s="349" t="str">
        <f>Kampfrichter!B$15</f>
        <v>GN</v>
      </c>
      <c r="I9" s="350"/>
      <c r="J9" s="355" t="str">
        <f>Kampfrichter!B$17</f>
        <v>AARE</v>
      </c>
      <c r="K9" s="356"/>
      <c r="L9" s="340" t="str">
        <f>Kampfrichter!B19</f>
        <v>SCSG</v>
      </c>
      <c r="M9" s="341"/>
      <c r="N9" s="351" t="str">
        <f>Kampfrichter!B$22</f>
        <v>SKB</v>
      </c>
      <c r="O9" s="352"/>
      <c r="P9" s="206"/>
      <c r="Q9" s="206"/>
      <c r="R9" s="206"/>
      <c r="S9" s="206"/>
      <c r="T9" s="207" t="str">
        <f>Kampfrichter!B$24</f>
        <v>SSCK</v>
      </c>
      <c r="U9" s="208" t="s">
        <v>19</v>
      </c>
      <c r="V9" s="353" t="str">
        <f>Kampfrichter!A$26</f>
        <v>STV Singen</v>
      </c>
      <c r="W9" s="354"/>
      <c r="X9" s="357" t="str">
        <f>Kampfrichter!A$30</f>
        <v>Red-Fish de Neuchâtel</v>
      </c>
      <c r="Y9" s="358"/>
      <c r="Z9" s="338" t="str">
        <f>Kampfrichter!A$34</f>
        <v>TV Meisenheim</v>
      </c>
      <c r="AA9" s="339"/>
      <c r="AB9" s="344" t="str">
        <f>Kampfrichter!B$36</f>
        <v>VZW</v>
      </c>
      <c r="AC9" s="345"/>
      <c r="AD9" s="345"/>
      <c r="AE9" s="346"/>
      <c r="AF9" s="210" t="str">
        <f>Kampfrichter!B$40</f>
        <v>WSAW</v>
      </c>
      <c r="AG9" s="20"/>
      <c r="AI9" s="3"/>
      <c r="AJ9" s="3"/>
      <c r="AK9" s="3"/>
    </row>
    <row r="10" spans="1:37" ht="15.75" customHeight="1" thickBot="1" x14ac:dyDescent="0.3">
      <c r="A10" s="28" t="s">
        <v>6</v>
      </c>
      <c r="B10" s="26" t="s">
        <v>6</v>
      </c>
      <c r="C10" s="212" t="s">
        <v>74</v>
      </c>
      <c r="D10" s="321">
        <f>Kampfrichter!$C$11</f>
        <v>0</v>
      </c>
      <c r="E10" s="322">
        <f>Kampfrichter!$C$12</f>
        <v>0</v>
      </c>
      <c r="F10" s="187" t="str">
        <f>Kampfrichter!C$13</f>
        <v>Stritt-Burk</v>
      </c>
      <c r="G10" s="188">
        <f>Kampfrichter!C$14</f>
        <v>0</v>
      </c>
      <c r="H10" s="189" t="str">
        <f>Kampfrichter!C$15</f>
        <v xml:space="preserve">Mazza </v>
      </c>
      <c r="I10" s="190" t="str">
        <f>Kampfrichter!C$16</f>
        <v>Mulhauser</v>
      </c>
      <c r="J10" s="191" t="str">
        <f>Kampfrichter!C$17</f>
        <v>Peter</v>
      </c>
      <c r="K10" s="191" t="str">
        <f>Kampfrichter!$C$18</f>
        <v>Michi</v>
      </c>
      <c r="L10" s="328" t="str">
        <f>Kampfrichter!C$19</f>
        <v>Curdin</v>
      </c>
      <c r="M10" s="329" t="str">
        <f>Kampfrichter!C$20</f>
        <v>Peter</v>
      </c>
      <c r="N10" s="192" t="str">
        <f>Kampfrichter!C$22</f>
        <v>Frey</v>
      </c>
      <c r="O10" s="193" t="str">
        <f>Kampfrichter!C$23</f>
        <v>Vanessa</v>
      </c>
      <c r="P10" s="194"/>
      <c r="Q10" s="195"/>
      <c r="R10" s="195"/>
      <c r="S10" s="196"/>
      <c r="T10" s="197">
        <f>Kampfrichter!C$24</f>
        <v>0</v>
      </c>
      <c r="U10" s="198"/>
      <c r="V10" s="199" t="str">
        <f>Kampfrichter!D$26</f>
        <v>Bianca</v>
      </c>
      <c r="W10" s="182" t="str">
        <f>Kampfrichter!D$27</f>
        <v>Werner</v>
      </c>
      <c r="X10" s="200">
        <f>Kampfrichter!D$30</f>
        <v>0</v>
      </c>
      <c r="Y10" s="201">
        <f>Kampfrichter!D$31</f>
        <v>0</v>
      </c>
      <c r="Z10" s="202">
        <f>Kampfrichter!D$34</f>
        <v>0</v>
      </c>
      <c r="AA10" s="203">
        <f>Kampfrichter!D$35</f>
        <v>0</v>
      </c>
      <c r="AB10" s="204" t="str">
        <f>Kampfrichter!C$36</f>
        <v>Matthias</v>
      </c>
      <c r="AC10" s="205" t="str">
        <f>Kampfrichter!C$37</f>
        <v>Sayard</v>
      </c>
      <c r="AD10" s="205" t="str">
        <f>Kampfrichter!C$38</f>
        <v>Wermelinger</v>
      </c>
      <c r="AE10" s="205" t="str">
        <f>Kampfrichter!C$39</f>
        <v>Saeid</v>
      </c>
      <c r="AF10" s="209" t="str">
        <f>Kampfrichter!C$40</f>
        <v>Bachmann</v>
      </c>
      <c r="AG10" s="20"/>
      <c r="AI10" s="3"/>
      <c r="AJ10" s="4"/>
      <c r="AK10" s="3"/>
    </row>
    <row r="11" spans="1:37" s="14" customFormat="1" ht="15.75" customHeight="1" x14ac:dyDescent="0.25">
      <c r="A11" s="143" t="s">
        <v>85</v>
      </c>
      <c r="B11" s="155" t="s">
        <v>83</v>
      </c>
      <c r="C11" s="213" t="s">
        <v>96</v>
      </c>
      <c r="D11" s="146"/>
      <c r="E11" s="145"/>
      <c r="F11" s="146"/>
      <c r="G11" s="145"/>
      <c r="H11" s="146"/>
      <c r="I11" s="147"/>
      <c r="J11" s="184"/>
      <c r="K11" s="145"/>
      <c r="L11" s="144"/>
      <c r="M11" s="145"/>
      <c r="N11" s="144"/>
      <c r="O11" s="145"/>
      <c r="P11" s="149"/>
      <c r="Q11" s="150"/>
      <c r="R11" s="150"/>
      <c r="S11" s="151"/>
      <c r="T11" s="148"/>
      <c r="U11" s="148"/>
      <c r="V11" s="184"/>
      <c r="W11" s="145"/>
      <c r="X11" s="270"/>
      <c r="Y11" s="271"/>
      <c r="Z11" s="146"/>
      <c r="AA11" s="152"/>
      <c r="AB11" s="146"/>
      <c r="AC11" s="152"/>
      <c r="AD11" s="147"/>
      <c r="AE11" s="145"/>
      <c r="AF11" s="145" t="s">
        <v>82</v>
      </c>
      <c r="AG11" s="111">
        <f>COUNTIF(F11:AF11,"X")</f>
        <v>0</v>
      </c>
      <c r="AI11" s="15"/>
      <c r="AJ11" s="16"/>
      <c r="AK11" s="15"/>
    </row>
    <row r="12" spans="1:37" s="14" customFormat="1" ht="15.75" customHeight="1" x14ac:dyDescent="0.25">
      <c r="A12" s="135" t="s">
        <v>86</v>
      </c>
      <c r="B12" s="156" t="s">
        <v>84</v>
      </c>
      <c r="C12" s="214" t="s">
        <v>97</v>
      </c>
      <c r="D12" s="121"/>
      <c r="E12" s="122"/>
      <c r="F12" s="121"/>
      <c r="G12" s="122"/>
      <c r="H12" s="121"/>
      <c r="I12" s="137"/>
      <c r="J12" s="185"/>
      <c r="K12" s="122"/>
      <c r="L12" s="136"/>
      <c r="M12" s="122"/>
      <c r="N12" s="136"/>
      <c r="O12" s="122"/>
      <c r="P12" s="139"/>
      <c r="Q12" s="140"/>
      <c r="R12" s="140"/>
      <c r="S12" s="141"/>
      <c r="T12" s="138"/>
      <c r="U12" s="138"/>
      <c r="V12" s="185"/>
      <c r="W12" s="122"/>
      <c r="X12" s="272"/>
      <c r="Y12" s="221"/>
      <c r="Z12" s="121"/>
      <c r="AA12" s="142"/>
      <c r="AB12" s="121"/>
      <c r="AC12" s="142"/>
      <c r="AD12" s="137"/>
      <c r="AE12" s="122"/>
      <c r="AF12" s="138" t="s">
        <v>82</v>
      </c>
      <c r="AG12" s="111">
        <f t="shared" ref="AG12:AG18" si="0">COUNTIF(F12:AF12,"X")</f>
        <v>0</v>
      </c>
      <c r="AI12" s="15"/>
      <c r="AJ12" s="16"/>
      <c r="AK12" s="15"/>
    </row>
    <row r="13" spans="1:37" s="14" customFormat="1" ht="15.75" customHeight="1" x14ac:dyDescent="0.25">
      <c r="A13" s="280" t="s">
        <v>109</v>
      </c>
      <c r="B13" s="281" t="s">
        <v>73</v>
      </c>
      <c r="C13" s="282" t="s">
        <v>98</v>
      </c>
      <c r="D13" s="283"/>
      <c r="E13" s="284"/>
      <c r="F13" s="283"/>
      <c r="G13" s="284"/>
      <c r="H13" s="283"/>
      <c r="I13" s="285"/>
      <c r="J13" s="286"/>
      <c r="K13" s="284"/>
      <c r="L13" s="287"/>
      <c r="M13" s="284"/>
      <c r="N13" s="287"/>
      <c r="O13" s="284"/>
      <c r="P13" s="288"/>
      <c r="Q13" s="289"/>
      <c r="R13" s="289"/>
      <c r="S13" s="290"/>
      <c r="T13" s="291"/>
      <c r="U13" s="291"/>
      <c r="V13" s="286"/>
      <c r="W13" s="284"/>
      <c r="X13" s="272"/>
      <c r="Y13" s="221"/>
      <c r="Z13" s="283"/>
      <c r="AA13" s="292"/>
      <c r="AB13" s="283"/>
      <c r="AC13" s="292"/>
      <c r="AD13" s="285"/>
      <c r="AE13" s="284"/>
      <c r="AF13" s="291" t="s">
        <v>82</v>
      </c>
      <c r="AG13" s="111">
        <f t="shared" si="0"/>
        <v>0</v>
      </c>
      <c r="AI13" s="15"/>
      <c r="AJ13" s="16"/>
      <c r="AK13" s="15"/>
    </row>
    <row r="14" spans="1:37" s="241" customFormat="1" ht="15.75" customHeight="1" x14ac:dyDescent="0.25">
      <c r="A14" s="244" t="s">
        <v>88</v>
      </c>
      <c r="B14" s="245" t="s">
        <v>87</v>
      </c>
      <c r="C14" s="246" t="s">
        <v>99</v>
      </c>
      <c r="D14" s="247"/>
      <c r="E14" s="248"/>
      <c r="F14" s="247"/>
      <c r="G14" s="248"/>
      <c r="H14" s="247"/>
      <c r="I14" s="249"/>
      <c r="J14" s="250"/>
      <c r="K14" s="248"/>
      <c r="L14" s="251"/>
      <c r="M14" s="248"/>
      <c r="N14" s="251"/>
      <c r="O14" s="248"/>
      <c r="P14" s="252"/>
      <c r="Q14" s="253"/>
      <c r="R14" s="253"/>
      <c r="S14" s="254"/>
      <c r="T14" s="255"/>
      <c r="U14" s="255"/>
      <c r="V14" s="250"/>
      <c r="W14" s="248"/>
      <c r="X14" s="273"/>
      <c r="Y14" s="274"/>
      <c r="Z14" s="247"/>
      <c r="AA14" s="256"/>
      <c r="AB14" s="247"/>
      <c r="AC14" s="256"/>
      <c r="AD14" s="249"/>
      <c r="AE14" s="248"/>
      <c r="AF14" s="294" t="s">
        <v>82</v>
      </c>
      <c r="AG14" s="111">
        <f t="shared" si="0"/>
        <v>0</v>
      </c>
      <c r="AI14" s="242"/>
      <c r="AJ14" s="243"/>
      <c r="AK14" s="242"/>
    </row>
    <row r="15" spans="1:37" s="241" customFormat="1" ht="15.75" customHeight="1" x14ac:dyDescent="0.25">
      <c r="A15" s="227" t="s">
        <v>90</v>
      </c>
      <c r="B15" s="228" t="s">
        <v>91</v>
      </c>
      <c r="C15" s="229" t="s">
        <v>100</v>
      </c>
      <c r="D15" s="230"/>
      <c r="E15" s="231"/>
      <c r="F15" s="230"/>
      <c r="G15" s="231"/>
      <c r="H15" s="230"/>
      <c r="I15" s="232"/>
      <c r="J15" s="233"/>
      <c r="K15" s="231"/>
      <c r="L15" s="234"/>
      <c r="M15" s="231"/>
      <c r="N15" s="234"/>
      <c r="O15" s="231"/>
      <c r="P15" s="235"/>
      <c r="Q15" s="236"/>
      <c r="R15" s="236"/>
      <c r="S15" s="237"/>
      <c r="T15" s="238"/>
      <c r="U15" s="238"/>
      <c r="V15" s="233"/>
      <c r="W15" s="231"/>
      <c r="X15" s="273"/>
      <c r="Y15" s="274"/>
      <c r="Z15" s="230"/>
      <c r="AA15" s="239"/>
      <c r="AB15" s="230"/>
      <c r="AC15" s="239"/>
      <c r="AD15" s="232"/>
      <c r="AE15" s="231"/>
      <c r="AF15" s="238" t="s">
        <v>82</v>
      </c>
      <c r="AG15" s="111">
        <f t="shared" si="0"/>
        <v>0</v>
      </c>
      <c r="AI15" s="242"/>
      <c r="AJ15" s="243"/>
      <c r="AK15" s="242"/>
    </row>
    <row r="16" spans="1:37" s="241" customFormat="1" ht="15.75" customHeight="1" x14ac:dyDescent="0.25">
      <c r="A16" s="244" t="s">
        <v>93</v>
      </c>
      <c r="B16" s="245" t="s">
        <v>92</v>
      </c>
      <c r="C16" s="246" t="s">
        <v>101</v>
      </c>
      <c r="D16" s="247"/>
      <c r="E16" s="248"/>
      <c r="F16" s="247"/>
      <c r="G16" s="248"/>
      <c r="H16" s="247"/>
      <c r="I16" s="249"/>
      <c r="J16" s="250"/>
      <c r="K16" s="248"/>
      <c r="L16" s="251"/>
      <c r="M16" s="248"/>
      <c r="N16" s="251"/>
      <c r="O16" s="248"/>
      <c r="P16" s="252"/>
      <c r="Q16" s="253"/>
      <c r="R16" s="253"/>
      <c r="S16" s="254"/>
      <c r="T16" s="255"/>
      <c r="U16" s="255"/>
      <c r="V16" s="250"/>
      <c r="W16" s="248"/>
      <c r="X16" s="273"/>
      <c r="Y16" s="274"/>
      <c r="Z16" s="247"/>
      <c r="AA16" s="256"/>
      <c r="AB16" s="247"/>
      <c r="AC16" s="256"/>
      <c r="AD16" s="249"/>
      <c r="AE16" s="248"/>
      <c r="AF16" s="294" t="s">
        <v>82</v>
      </c>
      <c r="AG16" s="111">
        <f t="shared" si="0"/>
        <v>0</v>
      </c>
      <c r="AI16" s="242"/>
      <c r="AJ16" s="243"/>
      <c r="AK16" s="242"/>
    </row>
    <row r="17" spans="1:37" s="241" customFormat="1" ht="15.75" customHeight="1" x14ac:dyDescent="0.25">
      <c r="A17" s="227" t="s">
        <v>62</v>
      </c>
      <c r="B17" s="228" t="s">
        <v>94</v>
      </c>
      <c r="C17" s="229" t="s">
        <v>102</v>
      </c>
      <c r="D17" s="230"/>
      <c r="E17" s="231"/>
      <c r="F17" s="230"/>
      <c r="G17" s="231"/>
      <c r="H17" s="230"/>
      <c r="I17" s="232"/>
      <c r="J17" s="233"/>
      <c r="K17" s="231"/>
      <c r="L17" s="234"/>
      <c r="M17" s="231"/>
      <c r="N17" s="234"/>
      <c r="O17" s="231"/>
      <c r="P17" s="235"/>
      <c r="Q17" s="236"/>
      <c r="R17" s="236"/>
      <c r="S17" s="237"/>
      <c r="T17" s="238"/>
      <c r="U17" s="238"/>
      <c r="V17" s="233"/>
      <c r="W17" s="231"/>
      <c r="X17" s="273"/>
      <c r="Y17" s="274"/>
      <c r="Z17" s="230"/>
      <c r="AA17" s="239"/>
      <c r="AB17" s="230"/>
      <c r="AC17" s="239"/>
      <c r="AD17" s="232"/>
      <c r="AE17" s="231"/>
      <c r="AF17" s="293" t="s">
        <v>61</v>
      </c>
      <c r="AG17" s="111">
        <f t="shared" si="0"/>
        <v>1</v>
      </c>
      <c r="AI17" s="242"/>
      <c r="AJ17" s="243"/>
      <c r="AK17" s="242"/>
    </row>
    <row r="18" spans="1:37" s="241" customFormat="1" ht="15.75" customHeight="1" x14ac:dyDescent="0.25">
      <c r="A18" s="244" t="s">
        <v>89</v>
      </c>
      <c r="B18" s="245" t="s">
        <v>95</v>
      </c>
      <c r="C18" s="246" t="s">
        <v>103</v>
      </c>
      <c r="D18" s="247"/>
      <c r="E18" s="248"/>
      <c r="F18" s="247"/>
      <c r="G18" s="248"/>
      <c r="H18" s="247"/>
      <c r="I18" s="249"/>
      <c r="J18" s="250"/>
      <c r="K18" s="248"/>
      <c r="L18" s="251"/>
      <c r="M18" s="248"/>
      <c r="N18" s="251"/>
      <c r="O18" s="248"/>
      <c r="P18" s="252"/>
      <c r="Q18" s="253"/>
      <c r="R18" s="253"/>
      <c r="S18" s="254"/>
      <c r="T18" s="255"/>
      <c r="U18" s="255"/>
      <c r="V18" s="250"/>
      <c r="W18" s="248"/>
      <c r="X18" s="273"/>
      <c r="Y18" s="274"/>
      <c r="Z18" s="247"/>
      <c r="AA18" s="256"/>
      <c r="AB18" s="247"/>
      <c r="AC18" s="256"/>
      <c r="AD18" s="249"/>
      <c r="AE18" s="248"/>
      <c r="AF18" s="294" t="s">
        <v>82</v>
      </c>
      <c r="AG18" s="111">
        <f t="shared" si="0"/>
        <v>0</v>
      </c>
      <c r="AI18" s="242"/>
      <c r="AJ18" s="243"/>
      <c r="AK18" s="242"/>
    </row>
    <row r="19" spans="1:37" s="14" customFormat="1" ht="15.6" customHeight="1" x14ac:dyDescent="0.25">
      <c r="A19" s="114" t="s">
        <v>110</v>
      </c>
      <c r="B19" s="157" t="s">
        <v>67</v>
      </c>
      <c r="C19" s="215" t="s">
        <v>104</v>
      </c>
      <c r="D19" s="117"/>
      <c r="E19" s="11"/>
      <c r="F19" s="117"/>
      <c r="G19" s="11"/>
      <c r="H19" s="117"/>
      <c r="I19" s="18"/>
      <c r="J19" s="153"/>
      <c r="K19" s="11"/>
      <c r="L19" s="17"/>
      <c r="M19" s="11"/>
      <c r="N19" s="17"/>
      <c r="O19" s="11"/>
      <c r="P19" s="5"/>
      <c r="Q19" s="6"/>
      <c r="R19" s="6"/>
      <c r="S19" s="7"/>
      <c r="T19" s="116"/>
      <c r="U19" s="116"/>
      <c r="V19" s="153"/>
      <c r="W19" s="11"/>
      <c r="X19" s="224"/>
      <c r="Y19" s="223"/>
      <c r="Z19" s="117"/>
      <c r="AA19" s="12"/>
      <c r="AB19" s="117"/>
      <c r="AC19" s="12"/>
      <c r="AD19" s="18"/>
      <c r="AE19" s="11"/>
      <c r="AF19" s="291" t="s">
        <v>82</v>
      </c>
      <c r="AG19" s="111">
        <f t="shared" ref="AG19" si="1">COUNTIF(F19:AF19,"X")</f>
        <v>0</v>
      </c>
      <c r="AI19" s="15"/>
      <c r="AJ19" s="16"/>
      <c r="AK19" s="15"/>
    </row>
    <row r="20" spans="1:37" s="241" customFormat="1" ht="15.75" customHeight="1" thickBot="1" x14ac:dyDescent="0.3">
      <c r="A20" s="257" t="s">
        <v>105</v>
      </c>
      <c r="B20" s="258" t="s">
        <v>107</v>
      </c>
      <c r="C20" s="259" t="s">
        <v>106</v>
      </c>
      <c r="D20" s="260"/>
      <c r="E20" s="261"/>
      <c r="F20" s="260"/>
      <c r="G20" s="261"/>
      <c r="H20" s="260"/>
      <c r="I20" s="262"/>
      <c r="J20" s="263"/>
      <c r="K20" s="261"/>
      <c r="L20" s="264"/>
      <c r="M20" s="261"/>
      <c r="N20" s="264"/>
      <c r="O20" s="261"/>
      <c r="P20" s="265"/>
      <c r="Q20" s="266"/>
      <c r="R20" s="266"/>
      <c r="S20" s="267"/>
      <c r="T20" s="268"/>
      <c r="U20" s="268"/>
      <c r="V20" s="263"/>
      <c r="W20" s="261"/>
      <c r="X20" s="275"/>
      <c r="Y20" s="276"/>
      <c r="Z20" s="260"/>
      <c r="AA20" s="269"/>
      <c r="AB20" s="260"/>
      <c r="AC20" s="269"/>
      <c r="AD20" s="262"/>
      <c r="AE20" s="261"/>
      <c r="AF20" s="268" t="s">
        <v>61</v>
      </c>
      <c r="AG20" s="240">
        <f>COUNTIF(F20:AF20,"X")</f>
        <v>1</v>
      </c>
      <c r="AI20" s="242"/>
      <c r="AJ20" s="243"/>
      <c r="AK20" s="242"/>
    </row>
    <row r="21" spans="1:37" ht="15.75" customHeight="1" x14ac:dyDescent="0.25">
      <c r="A21" s="19"/>
      <c r="B21" s="20"/>
      <c r="C21" s="12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0"/>
      <c r="AI21" s="3"/>
      <c r="AJ21" s="4"/>
      <c r="AK21" s="3"/>
    </row>
    <row r="22" spans="1:37" ht="15.75" customHeight="1" x14ac:dyDescent="0.25">
      <c r="A22" s="19"/>
      <c r="B22" s="20"/>
      <c r="C22" s="12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0"/>
      <c r="AI22" s="3"/>
      <c r="AJ22" s="4"/>
      <c r="AK22" s="3"/>
    </row>
    <row r="23" spans="1:37" ht="15.75" customHeight="1" x14ac:dyDescent="0.25">
      <c r="A23" s="19"/>
      <c r="B23" s="20"/>
      <c r="C23" s="12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0"/>
      <c r="AI23" s="3"/>
      <c r="AJ23" s="4"/>
      <c r="AK23" s="3"/>
    </row>
    <row r="24" spans="1:37" ht="15.75" customHeight="1" x14ac:dyDescent="0.25">
      <c r="A24" s="19"/>
      <c r="B24" s="20"/>
      <c r="C24" s="126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0"/>
      <c r="AI24" s="3"/>
      <c r="AJ24" s="3"/>
      <c r="AK24" s="3"/>
    </row>
    <row r="25" spans="1:37" ht="15.75" customHeight="1" thickBot="1" x14ac:dyDescent="0.3">
      <c r="A25" s="22" t="s">
        <v>8</v>
      </c>
      <c r="B25" s="20"/>
      <c r="C25" s="12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0"/>
      <c r="AI25" s="3"/>
      <c r="AJ25" s="3"/>
      <c r="AK25" s="3"/>
    </row>
    <row r="26" spans="1:37" ht="15.75" customHeight="1" thickBot="1" x14ac:dyDescent="0.3">
      <c r="A26" s="23" t="s">
        <v>1</v>
      </c>
      <c r="B26" s="24" t="s">
        <v>2</v>
      </c>
      <c r="C26" s="211" t="s">
        <v>75</v>
      </c>
      <c r="D26" s="342" t="str">
        <f>Kampfrichter!$B$11</f>
        <v>AT</v>
      </c>
      <c r="E26" s="343"/>
      <c r="F26" s="347" t="str">
        <f>Kampfrichter!B$13</f>
        <v>FN</v>
      </c>
      <c r="G26" s="348"/>
      <c r="H26" s="349" t="str">
        <f>Kampfrichter!B$15</f>
        <v>GN</v>
      </c>
      <c r="I26" s="350"/>
      <c r="J26" s="326" t="s">
        <v>4</v>
      </c>
      <c r="K26" s="327"/>
      <c r="L26" s="340" t="str">
        <f>Kampfrichter!B36</f>
        <v>VZW</v>
      </c>
      <c r="M26" s="341"/>
      <c r="N26" s="351" t="str">
        <f>Kampfrichter!B$22</f>
        <v>SKB</v>
      </c>
      <c r="O26" s="352"/>
      <c r="P26" s="206"/>
      <c r="Q26" s="206"/>
      <c r="R26" s="206"/>
      <c r="S26" s="206"/>
      <c r="T26" s="207" t="str">
        <f>Kampfrichter!B$24</f>
        <v>SSCK</v>
      </c>
      <c r="U26" s="208" t="s">
        <v>19</v>
      </c>
      <c r="V26" s="353" t="str">
        <f>Kampfrichter!A$26</f>
        <v>STV Singen</v>
      </c>
      <c r="W26" s="354"/>
      <c r="X26" s="357" t="str">
        <f>Kampfrichter!A$30</f>
        <v>Red-Fish de Neuchâtel</v>
      </c>
      <c r="Y26" s="359"/>
      <c r="Z26" s="338" t="str">
        <f>Kampfrichter!A$34</f>
        <v>TV Meisenheim</v>
      </c>
      <c r="AA26" s="339"/>
      <c r="AB26" s="344" t="str">
        <f>Kampfrichter!B$36</f>
        <v>VZW</v>
      </c>
      <c r="AC26" s="345"/>
      <c r="AD26" s="345"/>
      <c r="AE26" s="346"/>
      <c r="AF26" s="25" t="str">
        <f>Kampfrichter!B$40</f>
        <v>WSAW</v>
      </c>
      <c r="AG26" s="20"/>
      <c r="AI26" s="3"/>
      <c r="AJ26" s="3"/>
      <c r="AK26" s="3"/>
    </row>
    <row r="27" spans="1:37" ht="15.75" customHeight="1" thickBot="1" x14ac:dyDescent="0.3">
      <c r="A27" s="28" t="s">
        <v>6</v>
      </c>
      <c r="B27" s="26" t="s">
        <v>6</v>
      </c>
      <c r="C27" s="212" t="s">
        <v>74</v>
      </c>
      <c r="D27" s="321">
        <f>Kampfrichter!$C$11</f>
        <v>0</v>
      </c>
      <c r="E27" s="322">
        <f>Kampfrichter!$C$12</f>
        <v>0</v>
      </c>
      <c r="F27" s="187" t="str">
        <f>Kampfrichter!C$13</f>
        <v>Stritt-Burk</v>
      </c>
      <c r="G27" s="218">
        <f>Kampfrichter!C$14</f>
        <v>0</v>
      </c>
      <c r="H27" s="189" t="str">
        <f>Kampfrichter!C$15</f>
        <v xml:space="preserve">Mazza </v>
      </c>
      <c r="I27" s="190" t="str">
        <f>Kampfrichter!C$16</f>
        <v>Mulhauser</v>
      </c>
      <c r="J27" s="191" t="s">
        <v>132</v>
      </c>
      <c r="K27" s="191" t="s">
        <v>133</v>
      </c>
      <c r="L27" s="328" t="str">
        <f>Kampfrichter!C$19</f>
        <v>Curdin</v>
      </c>
      <c r="M27" s="329" t="str">
        <f>Kampfrichter!C$20</f>
        <v>Peter</v>
      </c>
      <c r="N27" s="192" t="str">
        <f>Kampfrichter!C$22</f>
        <v>Frey</v>
      </c>
      <c r="O27" s="193" t="str">
        <f>Kampfrichter!C$23</f>
        <v>Vanessa</v>
      </c>
      <c r="P27" s="194"/>
      <c r="Q27" s="195"/>
      <c r="R27" s="195"/>
      <c r="S27" s="196"/>
      <c r="T27" s="197">
        <f>Kampfrichter!C$24</f>
        <v>0</v>
      </c>
      <c r="U27" s="198"/>
      <c r="V27" s="199" t="s">
        <v>64</v>
      </c>
      <c r="W27" s="182" t="s">
        <v>65</v>
      </c>
      <c r="X27" s="200">
        <f>Kampfrichter!D$30</f>
        <v>0</v>
      </c>
      <c r="Y27" s="201">
        <f>Kampfrichter!D$31</f>
        <v>0</v>
      </c>
      <c r="Z27" s="202">
        <f>Kampfrichter!D$34</f>
        <v>0</v>
      </c>
      <c r="AA27" s="203">
        <f>Kampfrichter!D$35</f>
        <v>0</v>
      </c>
      <c r="AB27" s="204" t="str">
        <f>Kampfrichter!C$36</f>
        <v>Matthias</v>
      </c>
      <c r="AC27" s="205" t="str">
        <f>Kampfrichter!C$37</f>
        <v>Sayard</v>
      </c>
      <c r="AD27" s="205" t="str">
        <f>Kampfrichter!C$38</f>
        <v>Wermelinger</v>
      </c>
      <c r="AE27" s="205" t="str">
        <f>Kampfrichter!C$39</f>
        <v>Saeid</v>
      </c>
      <c r="AF27" s="27" t="str">
        <f>Kampfrichter!C$40</f>
        <v>Bachmann</v>
      </c>
      <c r="AG27" s="20"/>
    </row>
    <row r="28" spans="1:37" s="14" customFormat="1" ht="15.75" customHeight="1" x14ac:dyDescent="0.25">
      <c r="A28" s="113" t="s">
        <v>76</v>
      </c>
      <c r="B28" s="217" t="s">
        <v>114</v>
      </c>
      <c r="C28" s="216" t="s">
        <v>111</v>
      </c>
      <c r="D28" s="185"/>
      <c r="E28" s="219"/>
      <c r="F28" s="185"/>
      <c r="G28" s="219"/>
      <c r="H28" s="185"/>
      <c r="I28" s="122"/>
      <c r="J28" s="185"/>
      <c r="K28" s="122"/>
      <c r="L28" s="136"/>
      <c r="M28" s="122"/>
      <c r="N28" s="136"/>
      <c r="O28" s="122"/>
      <c r="P28" s="139"/>
      <c r="Q28" s="140"/>
      <c r="R28" s="140"/>
      <c r="S28" s="141"/>
      <c r="T28" s="138"/>
      <c r="U28" s="138"/>
      <c r="V28" s="136"/>
      <c r="W28" s="122"/>
      <c r="X28" s="220"/>
      <c r="Y28" s="277"/>
      <c r="Z28" s="121"/>
      <c r="AA28" s="122"/>
      <c r="AB28" s="121"/>
      <c r="AC28" s="186"/>
      <c r="AD28" s="186"/>
      <c r="AE28" s="122"/>
      <c r="AF28" s="295" t="s">
        <v>82</v>
      </c>
      <c r="AG28" s="111">
        <f>COUNTIF(F28:AF28,"X")</f>
        <v>0</v>
      </c>
    </row>
    <row r="29" spans="1:37" s="14" customFormat="1" ht="15.75" customHeight="1" x14ac:dyDescent="0.25">
      <c r="A29" s="115" t="s">
        <v>125</v>
      </c>
      <c r="B29" s="217" t="s">
        <v>113</v>
      </c>
      <c r="C29" s="216" t="s">
        <v>112</v>
      </c>
      <c r="D29" s="154"/>
      <c r="E29" s="119"/>
      <c r="F29" s="154"/>
      <c r="G29" s="119"/>
      <c r="H29" s="154"/>
      <c r="I29" s="119"/>
      <c r="J29" s="154"/>
      <c r="K29" s="119"/>
      <c r="L29" s="118"/>
      <c r="M29" s="119"/>
      <c r="N29" s="118"/>
      <c r="O29" s="119"/>
      <c r="P29" s="8"/>
      <c r="Q29" s="9"/>
      <c r="R29" s="9"/>
      <c r="S29" s="10"/>
      <c r="T29" s="125"/>
      <c r="U29" s="125"/>
      <c r="V29" s="118"/>
      <c r="W29" s="119"/>
      <c r="X29" s="222"/>
      <c r="Y29" s="278"/>
      <c r="Z29" s="120"/>
      <c r="AA29" s="119"/>
      <c r="AB29" s="120"/>
      <c r="AC29" s="13"/>
      <c r="AD29" s="13"/>
      <c r="AE29" s="119"/>
      <c r="AF29" s="123" t="s">
        <v>82</v>
      </c>
      <c r="AG29" s="111">
        <f>COUNTIF(F29:AF29,"X")</f>
        <v>0</v>
      </c>
    </row>
    <row r="30" spans="1:37" s="14" customFormat="1" ht="15.75" customHeight="1" x14ac:dyDescent="0.25">
      <c r="A30" s="115" t="s">
        <v>108</v>
      </c>
      <c r="B30" s="217" t="s">
        <v>115</v>
      </c>
      <c r="C30" s="216" t="s">
        <v>116</v>
      </c>
      <c r="D30" s="154"/>
      <c r="E30" s="119"/>
      <c r="F30" s="154"/>
      <c r="G30" s="119"/>
      <c r="H30" s="154"/>
      <c r="I30" s="119"/>
      <c r="J30" s="154"/>
      <c r="K30" s="119"/>
      <c r="L30" s="118"/>
      <c r="M30" s="119"/>
      <c r="N30" s="118"/>
      <c r="O30" s="119"/>
      <c r="P30" s="8"/>
      <c r="Q30" s="9"/>
      <c r="R30" s="9"/>
      <c r="S30" s="10"/>
      <c r="T30" s="125"/>
      <c r="U30" s="125"/>
      <c r="V30" s="118"/>
      <c r="W30" s="119"/>
      <c r="X30" s="222"/>
      <c r="Y30" s="278"/>
      <c r="Z30" s="120"/>
      <c r="AA30" s="119"/>
      <c r="AB30" s="120"/>
      <c r="AC30" s="13"/>
      <c r="AD30" s="13"/>
      <c r="AE30" s="119"/>
      <c r="AF30" s="123" t="s">
        <v>82</v>
      </c>
      <c r="AG30" s="111">
        <f t="shared" ref="AG30:AG31" si="2">COUNTIF(F30:AF30,"X")</f>
        <v>0</v>
      </c>
    </row>
    <row r="31" spans="1:37" s="14" customFormat="1" ht="15.75" customHeight="1" x14ac:dyDescent="0.25">
      <c r="A31" s="115" t="s">
        <v>119</v>
      </c>
      <c r="B31" s="217" t="s">
        <v>117</v>
      </c>
      <c r="C31" s="216" t="s">
        <v>118</v>
      </c>
      <c r="D31" s="154"/>
      <c r="E31" s="119"/>
      <c r="F31" s="154"/>
      <c r="G31" s="119"/>
      <c r="H31" s="154"/>
      <c r="I31" s="119"/>
      <c r="J31" s="154"/>
      <c r="K31" s="119"/>
      <c r="L31" s="118"/>
      <c r="M31" s="119"/>
      <c r="N31" s="118"/>
      <c r="O31" s="119"/>
      <c r="P31" s="8"/>
      <c r="Q31" s="9"/>
      <c r="R31" s="9"/>
      <c r="S31" s="10"/>
      <c r="T31" s="125"/>
      <c r="U31" s="125"/>
      <c r="V31" s="118"/>
      <c r="W31" s="119"/>
      <c r="X31" s="222"/>
      <c r="Y31" s="278"/>
      <c r="Z31" s="120"/>
      <c r="AA31" s="119"/>
      <c r="AB31" s="120"/>
      <c r="AC31" s="13"/>
      <c r="AD31" s="13"/>
      <c r="AE31" s="119"/>
      <c r="AF31" s="123" t="s">
        <v>82</v>
      </c>
      <c r="AG31" s="111">
        <f t="shared" si="2"/>
        <v>0</v>
      </c>
    </row>
    <row r="32" spans="1:37" s="14" customFormat="1" ht="15.75" customHeight="1" x14ac:dyDescent="0.25">
      <c r="A32" s="115" t="s">
        <v>128</v>
      </c>
      <c r="B32" s="217" t="s">
        <v>77</v>
      </c>
      <c r="C32" s="216" t="s">
        <v>120</v>
      </c>
      <c r="D32" s="154"/>
      <c r="E32" s="119"/>
      <c r="F32" s="154"/>
      <c r="G32" s="119"/>
      <c r="H32" s="154"/>
      <c r="I32" s="119"/>
      <c r="J32" s="154"/>
      <c r="K32" s="119"/>
      <c r="L32" s="118"/>
      <c r="M32" s="119"/>
      <c r="N32" s="118"/>
      <c r="O32" s="119"/>
      <c r="P32" s="8"/>
      <c r="Q32" s="9"/>
      <c r="R32" s="9"/>
      <c r="S32" s="10"/>
      <c r="T32" s="125"/>
      <c r="U32" s="125"/>
      <c r="V32" s="118"/>
      <c r="W32" s="119"/>
      <c r="X32" s="222"/>
      <c r="Y32" s="278"/>
      <c r="Z32" s="120"/>
      <c r="AA32" s="119"/>
      <c r="AB32" s="120"/>
      <c r="AC32" s="13"/>
      <c r="AD32" s="13"/>
      <c r="AE32" s="119"/>
      <c r="AF32" s="123" t="s">
        <v>82</v>
      </c>
      <c r="AG32" s="111">
        <f t="shared" ref="AG32:AG33" si="3">COUNTIF(F32:AF32,"X")</f>
        <v>0</v>
      </c>
    </row>
    <row r="33" spans="1:33" s="14" customFormat="1" ht="15.75" customHeight="1" x14ac:dyDescent="0.25">
      <c r="A33" s="115" t="s">
        <v>121</v>
      </c>
      <c r="B33" s="217" t="s">
        <v>123</v>
      </c>
      <c r="C33" s="216" t="s">
        <v>126</v>
      </c>
      <c r="D33" s="154"/>
      <c r="E33" s="119"/>
      <c r="F33" s="154"/>
      <c r="G33" s="119"/>
      <c r="H33" s="154"/>
      <c r="I33" s="119"/>
      <c r="J33" s="154"/>
      <c r="K33" s="119"/>
      <c r="L33" s="118"/>
      <c r="M33" s="119"/>
      <c r="N33" s="118"/>
      <c r="O33" s="119"/>
      <c r="P33" s="8"/>
      <c r="Q33" s="9"/>
      <c r="R33" s="9"/>
      <c r="S33" s="10"/>
      <c r="T33" s="125"/>
      <c r="U33" s="125"/>
      <c r="V33" s="118"/>
      <c r="W33" s="119"/>
      <c r="X33" s="222"/>
      <c r="Y33" s="278"/>
      <c r="Z33" s="120"/>
      <c r="AA33" s="119"/>
      <c r="AB33" s="120"/>
      <c r="AC33" s="13"/>
      <c r="AD33" s="13"/>
      <c r="AE33" s="119"/>
      <c r="AF33" s="123" t="s">
        <v>82</v>
      </c>
      <c r="AG33" s="111">
        <f t="shared" si="3"/>
        <v>0</v>
      </c>
    </row>
    <row r="34" spans="1:33" s="14" customFormat="1" ht="15.75" customHeight="1" thickBot="1" x14ac:dyDescent="0.3">
      <c r="A34" s="296" t="s">
        <v>122</v>
      </c>
      <c r="B34" s="297" t="s">
        <v>124</v>
      </c>
      <c r="C34" s="298" t="s">
        <v>127</v>
      </c>
      <c r="D34" s="299"/>
      <c r="E34" s="300"/>
      <c r="F34" s="299"/>
      <c r="G34" s="300"/>
      <c r="H34" s="299"/>
      <c r="I34" s="300"/>
      <c r="J34" s="299"/>
      <c r="K34" s="300"/>
      <c r="L34" s="301"/>
      <c r="M34" s="302"/>
      <c r="N34" s="301"/>
      <c r="O34" s="302"/>
      <c r="P34" s="303"/>
      <c r="Q34" s="304"/>
      <c r="R34" s="304"/>
      <c r="S34" s="305"/>
      <c r="T34" s="306"/>
      <c r="U34" s="306"/>
      <c r="V34" s="301"/>
      <c r="W34" s="302"/>
      <c r="X34" s="225"/>
      <c r="Y34" s="279"/>
      <c r="Z34" s="307"/>
      <c r="AA34" s="308"/>
      <c r="AB34" s="309"/>
      <c r="AC34" s="310"/>
      <c r="AD34" s="310"/>
      <c r="AE34" s="302"/>
      <c r="AF34" s="123" t="s">
        <v>82</v>
      </c>
      <c r="AG34" s="111">
        <f>COUNTIF(F34:AF34,"X")</f>
        <v>0</v>
      </c>
    </row>
    <row r="35" spans="1:33" ht="15.75" thickBot="1" x14ac:dyDescent="0.3">
      <c r="A35" s="29" t="s">
        <v>23</v>
      </c>
      <c r="B35" s="20"/>
      <c r="C35" s="126"/>
      <c r="D35" s="30">
        <f t="shared" ref="D35:O35" si="4">COUNTIF(D11:D34,"X")</f>
        <v>0</v>
      </c>
      <c r="E35" s="31">
        <f t="shared" si="4"/>
        <v>0</v>
      </c>
      <c r="F35" s="30">
        <f t="shared" si="4"/>
        <v>0</v>
      </c>
      <c r="G35" s="31">
        <f t="shared" si="4"/>
        <v>0</v>
      </c>
      <c r="H35" s="30">
        <f t="shared" si="4"/>
        <v>0</v>
      </c>
      <c r="I35" s="31">
        <f t="shared" si="4"/>
        <v>0</v>
      </c>
      <c r="J35" s="32">
        <f t="shared" si="4"/>
        <v>0</v>
      </c>
      <c r="K35" s="32">
        <f t="shared" si="4"/>
        <v>0</v>
      </c>
      <c r="L35" s="32">
        <f t="shared" ref="L35" si="5">COUNTIF(L11:L34,"X")</f>
        <v>0</v>
      </c>
      <c r="M35" s="32">
        <f t="shared" ref="M35" si="6">COUNTIF(M11:M34,"X")</f>
        <v>0</v>
      </c>
      <c r="N35" s="32">
        <f t="shared" si="4"/>
        <v>0</v>
      </c>
      <c r="O35" s="32">
        <f t="shared" si="4"/>
        <v>0</v>
      </c>
      <c r="P35" s="33"/>
      <c r="Q35" s="33"/>
      <c r="R35" s="33"/>
      <c r="S35" s="33"/>
      <c r="T35" s="32">
        <f>COUNTIF(T11:T32,"X")</f>
        <v>0</v>
      </c>
      <c r="U35" s="32"/>
      <c r="V35" s="32">
        <f t="shared" ref="V35:AF35" si="7">COUNTIF(V11:V34,"X")</f>
        <v>0</v>
      </c>
      <c r="W35" s="32">
        <f t="shared" si="7"/>
        <v>0</v>
      </c>
      <c r="X35" s="32">
        <f t="shared" si="7"/>
        <v>0</v>
      </c>
      <c r="Y35" s="159">
        <f t="shared" si="7"/>
        <v>0</v>
      </c>
      <c r="Z35" s="32">
        <f t="shared" si="7"/>
        <v>0</v>
      </c>
      <c r="AA35" s="159">
        <f t="shared" si="7"/>
        <v>0</v>
      </c>
      <c r="AB35" s="30">
        <f t="shared" si="7"/>
        <v>0</v>
      </c>
      <c r="AC35" s="160">
        <f t="shared" si="7"/>
        <v>0</v>
      </c>
      <c r="AD35" s="160">
        <f t="shared" si="7"/>
        <v>0</v>
      </c>
      <c r="AE35" s="31">
        <f t="shared" si="7"/>
        <v>0</v>
      </c>
      <c r="AF35" s="158">
        <f t="shared" si="7"/>
        <v>2</v>
      </c>
      <c r="AG35" s="111">
        <f>SUM(D35:AF35)</f>
        <v>2</v>
      </c>
    </row>
    <row r="36" spans="1:33" ht="15.75" thickBot="1" x14ac:dyDescent="0.3">
      <c r="A36" s="29" t="s">
        <v>24</v>
      </c>
      <c r="B36" s="20"/>
      <c r="C36" s="126"/>
      <c r="D36" s="126"/>
      <c r="E36" s="183">
        <f>D35+E35</f>
        <v>0</v>
      </c>
      <c r="F36" s="126"/>
      <c r="G36" s="183">
        <f>F35+G35</f>
        <v>0</v>
      </c>
      <c r="H36" s="20"/>
      <c r="I36" s="183">
        <f>SUM(H35:I35)</f>
        <v>0</v>
      </c>
      <c r="K36" s="183">
        <f>SUM(J35:K35)</f>
        <v>0</v>
      </c>
      <c r="L36" s="126"/>
      <c r="M36" s="183">
        <f>L35+M35</f>
        <v>0</v>
      </c>
      <c r="N36" s="20"/>
      <c r="O36" s="183">
        <f>N35+O35</f>
        <v>0</v>
      </c>
      <c r="P36" s="19"/>
      <c r="Q36" s="19"/>
      <c r="R36" s="19"/>
      <c r="S36" s="19"/>
      <c r="T36" s="129">
        <f t="shared" ref="T36" si="8">T35</f>
        <v>0</v>
      </c>
      <c r="U36" s="129"/>
      <c r="V36" s="20"/>
      <c r="W36" s="183">
        <f>V35+W35</f>
        <v>0</v>
      </c>
      <c r="X36" s="126"/>
      <c r="Y36" s="183">
        <f>X35+Y35</f>
        <v>0</v>
      </c>
      <c r="Z36" s="126"/>
      <c r="AA36" s="183">
        <f>Z35+AA35</f>
        <v>0</v>
      </c>
      <c r="AB36" s="20"/>
      <c r="AC36" s="20"/>
      <c r="AD36" s="20"/>
      <c r="AE36" s="183">
        <f>AB35+AC35+AD35+AE35</f>
        <v>0</v>
      </c>
      <c r="AF36" s="183">
        <f>AF35</f>
        <v>2</v>
      </c>
      <c r="AG36" s="20"/>
    </row>
    <row r="37" spans="1:33" s="1" customFormat="1" ht="15.75" thickBot="1" x14ac:dyDescent="0.3">
      <c r="A37" s="130" t="s">
        <v>68</v>
      </c>
      <c r="B37" s="131"/>
      <c r="C37" s="131"/>
      <c r="D37" s="131"/>
      <c r="E37" s="132">
        <f t="shared" ref="E37" si="9">$B40*E39</f>
        <v>5</v>
      </c>
      <c r="F37" s="132"/>
      <c r="G37" s="132">
        <f>$B40*G39</f>
        <v>9.375</v>
      </c>
      <c r="H37" s="132"/>
      <c r="I37" s="132">
        <f>$B40*I39</f>
        <v>7.5</v>
      </c>
      <c r="J37" s="133"/>
      <c r="K37" s="132">
        <f>$B40*K39</f>
        <v>6.875</v>
      </c>
      <c r="L37" s="132"/>
      <c r="M37" s="132">
        <f t="shared" ref="M37" si="10">$B40*M39</f>
        <v>0.625</v>
      </c>
      <c r="N37" s="132"/>
      <c r="O37" s="132">
        <f t="shared" ref="O37:U37" si="11">$B40*O39</f>
        <v>5.3125</v>
      </c>
      <c r="P37" s="132">
        <f t="shared" si="11"/>
        <v>0</v>
      </c>
      <c r="Q37" s="132">
        <f t="shared" si="11"/>
        <v>0</v>
      </c>
      <c r="R37" s="132">
        <f t="shared" si="11"/>
        <v>0</v>
      </c>
      <c r="S37" s="132">
        <f t="shared" si="11"/>
        <v>0</v>
      </c>
      <c r="T37" s="132">
        <f t="shared" si="11"/>
        <v>0</v>
      </c>
      <c r="U37" s="132">
        <f t="shared" si="11"/>
        <v>0.625</v>
      </c>
      <c r="V37" s="132"/>
      <c r="W37" s="132">
        <f>$B40*W39</f>
        <v>5</v>
      </c>
      <c r="X37" s="132"/>
      <c r="Y37" s="132">
        <f>$B40*Y39</f>
        <v>0</v>
      </c>
      <c r="Z37" s="132"/>
      <c r="AA37" s="132">
        <f>$B40*AA39</f>
        <v>5</v>
      </c>
      <c r="AB37" s="132"/>
      <c r="AC37" s="132"/>
      <c r="AD37" s="132"/>
      <c r="AE37" s="132">
        <f>$B40*AE39</f>
        <v>38.75</v>
      </c>
      <c r="AF37" s="134">
        <f>$B40*AF39</f>
        <v>5.9375</v>
      </c>
    </row>
    <row r="38" spans="1:33" s="124" customFormat="1" x14ac:dyDescent="0.25">
      <c r="A38" s="127" t="s">
        <v>66</v>
      </c>
      <c r="B38" s="126"/>
      <c r="C38" s="126"/>
      <c r="D38" s="126"/>
      <c r="E38" s="128">
        <f t="shared" ref="E38" si="12">E37-E36</f>
        <v>5</v>
      </c>
      <c r="F38" s="128"/>
      <c r="G38" s="128">
        <f>G37-G36</f>
        <v>9.375</v>
      </c>
      <c r="H38" s="128"/>
      <c r="I38" s="128">
        <f>I37-I36</f>
        <v>7.5</v>
      </c>
      <c r="K38" s="128">
        <f>K37-K36</f>
        <v>6.875</v>
      </c>
      <c r="L38" s="128"/>
      <c r="M38" s="128">
        <f>M37-M36</f>
        <v>0.625</v>
      </c>
      <c r="N38" s="128"/>
      <c r="O38" s="128">
        <f>O37-O36</f>
        <v>5.3125</v>
      </c>
      <c r="P38" s="128"/>
      <c r="Q38" s="128"/>
      <c r="R38" s="128"/>
      <c r="S38" s="128"/>
      <c r="T38" s="128">
        <f>T37-T36</f>
        <v>0</v>
      </c>
      <c r="U38" s="128">
        <f>U37-U36</f>
        <v>0.625</v>
      </c>
      <c r="V38" s="128"/>
      <c r="W38" s="128">
        <f>W37-W36</f>
        <v>5</v>
      </c>
      <c r="X38" s="128"/>
      <c r="Y38" s="128">
        <f>Y37-Y36</f>
        <v>0</v>
      </c>
      <c r="Z38" s="128"/>
      <c r="AA38" s="128">
        <f>AA37-AA36</f>
        <v>5</v>
      </c>
      <c r="AB38" s="128"/>
      <c r="AC38" s="128"/>
      <c r="AD38" s="128"/>
      <c r="AE38" s="128">
        <f>AE37-AE36</f>
        <v>38.75</v>
      </c>
      <c r="AF38" s="128">
        <f>AF37-AF36</f>
        <v>3.9375</v>
      </c>
    </row>
    <row r="39" spans="1:33" s="1" customFormat="1" x14ac:dyDescent="0.25">
      <c r="A39" s="34" t="s">
        <v>26</v>
      </c>
      <c r="B39" s="20">
        <f>SUM(F39:AF39)</f>
        <v>136</v>
      </c>
      <c r="C39" s="126"/>
      <c r="D39" s="126"/>
      <c r="E39" s="126">
        <f>Kampfrichter!E11</f>
        <v>8</v>
      </c>
      <c r="F39" s="126"/>
      <c r="G39" s="20">
        <f>Kampfrichter!E13</f>
        <v>15</v>
      </c>
      <c r="H39" s="20"/>
      <c r="I39" s="20">
        <f>Kampfrichter!E15</f>
        <v>12</v>
      </c>
      <c r="K39" s="20">
        <f>Kampfrichter!E17</f>
        <v>11</v>
      </c>
      <c r="L39" s="126"/>
      <c r="M39" s="126">
        <f>Kampfrichter!E19</f>
        <v>1</v>
      </c>
      <c r="N39" s="20"/>
      <c r="O39" s="20">
        <f>Kampfrichter!E22</f>
        <v>8.5</v>
      </c>
      <c r="P39" s="20"/>
      <c r="Q39" s="20"/>
      <c r="R39" s="20"/>
      <c r="S39" s="20"/>
      <c r="T39" s="20">
        <f>Kampfrichter!E24</f>
        <v>0</v>
      </c>
      <c r="U39" s="20">
        <f>Kampfrichter!E19</f>
        <v>1</v>
      </c>
      <c r="V39" s="20"/>
      <c r="W39" s="20">
        <f>Kampfrichter!E26</f>
        <v>8</v>
      </c>
      <c r="X39" s="126"/>
      <c r="Y39" s="126">
        <f>Kampfrichter!E30</f>
        <v>0</v>
      </c>
      <c r="Z39" s="126"/>
      <c r="AA39" s="126">
        <f>Kampfrichter!E34</f>
        <v>8</v>
      </c>
      <c r="AB39" s="20"/>
      <c r="AC39" s="20"/>
      <c r="AD39" s="20"/>
      <c r="AE39" s="20">
        <f>Kampfrichter!E36</f>
        <v>62</v>
      </c>
      <c r="AF39" s="20">
        <f>Kampfrichter!E40</f>
        <v>9.5</v>
      </c>
    </row>
    <row r="40" spans="1:33" s="2" customFormat="1" x14ac:dyDescent="0.25">
      <c r="A40" s="19" t="s">
        <v>60</v>
      </c>
      <c r="B40" s="35">
        <f>B42/B39</f>
        <v>0.625</v>
      </c>
      <c r="C40" s="128"/>
      <c r="D40" s="128"/>
      <c r="E40" s="128">
        <f t="shared" ref="E40" si="13">E36/E39</f>
        <v>0</v>
      </c>
      <c r="F40" s="128"/>
      <c r="G40" s="35">
        <f>G36/G39</f>
        <v>0</v>
      </c>
      <c r="H40" s="35"/>
      <c r="I40" s="35">
        <f>I36/I39</f>
        <v>0</v>
      </c>
      <c r="K40" s="35">
        <f>K36/K39</f>
        <v>0</v>
      </c>
      <c r="L40" s="128"/>
      <c r="M40" s="128">
        <f t="shared" ref="M40" si="14">M36/M39</f>
        <v>0</v>
      </c>
      <c r="N40" s="35"/>
      <c r="O40" s="35">
        <f t="shared" ref="O40:U40" si="15">O36/O39</f>
        <v>0</v>
      </c>
      <c r="P40" s="35" t="e">
        <f t="shared" si="15"/>
        <v>#DIV/0!</v>
      </c>
      <c r="Q40" s="35" t="e">
        <f t="shared" si="15"/>
        <v>#DIV/0!</v>
      </c>
      <c r="R40" s="35" t="e">
        <f t="shared" si="15"/>
        <v>#DIV/0!</v>
      </c>
      <c r="S40" s="35" t="e">
        <f t="shared" si="15"/>
        <v>#DIV/0!</v>
      </c>
      <c r="T40" s="35" t="e">
        <f t="shared" si="15"/>
        <v>#DIV/0!</v>
      </c>
      <c r="U40" s="35">
        <f t="shared" si="15"/>
        <v>0</v>
      </c>
      <c r="V40" s="35"/>
      <c r="W40" s="35">
        <f>W36/W39</f>
        <v>0</v>
      </c>
      <c r="X40" s="128"/>
      <c r="Y40" s="128" t="e">
        <f>Y36/Y39</f>
        <v>#DIV/0!</v>
      </c>
      <c r="Z40" s="128"/>
      <c r="AA40" s="128">
        <f>AA36/AA39</f>
        <v>0</v>
      </c>
      <c r="AB40" s="35"/>
      <c r="AC40" s="35"/>
      <c r="AD40" s="35"/>
      <c r="AE40" s="35">
        <f>AE36/AE39</f>
        <v>0</v>
      </c>
      <c r="AF40" s="35">
        <f>AF36/AF39</f>
        <v>0.21052631578947367</v>
      </c>
      <c r="AG40" s="35"/>
    </row>
    <row r="41" spans="1:33" x14ac:dyDescent="0.25">
      <c r="A41" s="112" t="s">
        <v>58</v>
      </c>
      <c r="B41" s="35">
        <f>COUNTIF(AG11:AG20,"&gt;-1")+COUNTIF(AG28:AG34,"&gt;-1")</f>
        <v>17</v>
      </c>
      <c r="C41" s="128"/>
      <c r="D41" s="128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0"/>
    </row>
    <row r="42" spans="1:33" x14ac:dyDescent="0.25">
      <c r="A42" s="19" t="s">
        <v>59</v>
      </c>
      <c r="B42" s="20">
        <f>B41*5</f>
        <v>85</v>
      </c>
      <c r="C42" s="126"/>
      <c r="D42" s="126"/>
      <c r="E42" s="126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0"/>
    </row>
    <row r="43" spans="1:33" x14ac:dyDescent="0.25"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0"/>
    </row>
    <row r="44" spans="1:33" x14ac:dyDescent="0.25">
      <c r="A44" s="19"/>
      <c r="B44" s="20"/>
      <c r="C44" s="126"/>
      <c r="D44" s="126"/>
      <c r="E44" s="126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0"/>
    </row>
  </sheetData>
  <mergeCells count="19">
    <mergeCell ref="AB9:AE9"/>
    <mergeCell ref="AB26:AE26"/>
    <mergeCell ref="F9:G9"/>
    <mergeCell ref="F26:G26"/>
    <mergeCell ref="H9:I9"/>
    <mergeCell ref="H26:I26"/>
    <mergeCell ref="N9:O9"/>
    <mergeCell ref="N26:O26"/>
    <mergeCell ref="V26:W26"/>
    <mergeCell ref="V9:W9"/>
    <mergeCell ref="J9:K9"/>
    <mergeCell ref="X9:Y9"/>
    <mergeCell ref="X26:Y26"/>
    <mergeCell ref="Z9:AA9"/>
    <mergeCell ref="Z26:AA26"/>
    <mergeCell ref="L9:M9"/>
    <mergeCell ref="L26:M26"/>
    <mergeCell ref="D9:E9"/>
    <mergeCell ref="D26:E26"/>
  </mergeCells>
  <pageMargins left="0.25" right="0.25" top="0.75" bottom="0.75" header="0.3" footer="0.3"/>
  <pageSetup paperSize="9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Kampfrichter</vt:lpstr>
      <vt:lpstr>KampfrichterEinsatz</vt:lpstr>
    </vt:vector>
  </TitlesOfParts>
  <Company>KMU-InternetDienste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Bachmann</dc:creator>
  <cp:lastModifiedBy>Thomas</cp:lastModifiedBy>
  <cp:lastPrinted>2014-11-15T06:23:00Z</cp:lastPrinted>
  <dcterms:created xsi:type="dcterms:W3CDTF">2010-11-12T08:30:11Z</dcterms:created>
  <dcterms:modified xsi:type="dcterms:W3CDTF">2017-11-10T16:03:10Z</dcterms:modified>
</cp:coreProperties>
</file>